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35" windowHeight="10725" activeTab="0"/>
  </bookViews>
  <sheets>
    <sheet name="政府投资项目计划" sheetId="1" r:id="rId1"/>
  </sheets>
  <definedNames>
    <definedName name="_xlnm.Print_Area" localSheetId="0">'政府投资项目计划'!$A$1:$W$156</definedName>
    <definedName name="_xlnm.Print_Titles" localSheetId="0">'政府投资项目计划'!$5:$7</definedName>
    <definedName name="_xlnm._FilterDatabase" localSheetId="0" hidden="1">'政府投资项目计划'!$A$8:$AG$156</definedName>
  </definedNames>
  <calcPr fullCalcOnLoad="1"/>
</workbook>
</file>

<file path=xl/sharedStrings.xml><?xml version="1.0" encoding="utf-8"?>
<sst xmlns="http://schemas.openxmlformats.org/spreadsheetml/2006/main" count="914" uniqueCount="463">
  <si>
    <t>附件1</t>
  </si>
  <si>
    <t>高新区2020年政府投资项目调整计划</t>
  </si>
  <si>
    <t>单位：万元</t>
  </si>
  <si>
    <t>序号</t>
  </si>
  <si>
    <t>项目名称</t>
  </si>
  <si>
    <t>牵头责任单位</t>
  </si>
  <si>
    <t>建设
单位</t>
  </si>
  <si>
    <t>建设内容及规模</t>
  </si>
  <si>
    <t>项目总投资</t>
  </si>
  <si>
    <t>建设起止年限</t>
  </si>
  <si>
    <t>建设性质</t>
  </si>
  <si>
    <t>立项批复文号</t>
  </si>
  <si>
    <r>
      <t>预计累计至</t>
    </r>
    <r>
      <rPr>
        <sz val="9"/>
        <rFont val="Arial"/>
        <family val="2"/>
      </rPr>
      <t>2020</t>
    </r>
    <r>
      <rPr>
        <sz val="9"/>
        <rFont val="宋体"/>
        <family val="0"/>
      </rPr>
      <t>年底完成投资额</t>
    </r>
  </si>
  <si>
    <r>
      <t>2020</t>
    </r>
    <r>
      <rPr>
        <sz val="9"/>
        <rFont val="宋体"/>
        <family val="0"/>
      </rPr>
      <t>年完成投资额</t>
    </r>
  </si>
  <si>
    <t>2020资金使用计划</t>
  </si>
  <si>
    <t>调整原因</t>
  </si>
  <si>
    <t>年初计划</t>
  </si>
  <si>
    <t>调整计划</t>
  </si>
  <si>
    <t>增减额</t>
  </si>
  <si>
    <t>合计</t>
  </si>
  <si>
    <t>区财政</t>
  </si>
  <si>
    <t>债劵</t>
  </si>
  <si>
    <t>市转移支付</t>
  </si>
  <si>
    <t>1</t>
  </si>
  <si>
    <t>2</t>
  </si>
  <si>
    <t>3</t>
  </si>
  <si>
    <t>4</t>
  </si>
  <si>
    <t>5</t>
  </si>
  <si>
    <t>6</t>
  </si>
  <si>
    <t>7</t>
  </si>
  <si>
    <t>8</t>
  </si>
  <si>
    <t>9</t>
  </si>
  <si>
    <t>10</t>
  </si>
  <si>
    <t>11</t>
  </si>
  <si>
    <t>12</t>
  </si>
  <si>
    <t>13</t>
  </si>
  <si>
    <t>14</t>
  </si>
  <si>
    <t>15</t>
  </si>
  <si>
    <t>16</t>
  </si>
  <si>
    <t>17</t>
  </si>
  <si>
    <t>18</t>
  </si>
  <si>
    <t>19</t>
  </si>
  <si>
    <t>20</t>
  </si>
  <si>
    <t>21</t>
  </si>
  <si>
    <t>22</t>
  </si>
  <si>
    <t>23</t>
  </si>
  <si>
    <r>
      <t>合</t>
    </r>
    <r>
      <rPr>
        <b/>
        <sz val="9"/>
        <rFont val="Arial"/>
        <family val="2"/>
      </rPr>
      <t xml:space="preserve">   </t>
    </r>
    <r>
      <rPr>
        <b/>
        <sz val="9"/>
        <rFont val="宋体"/>
        <family val="0"/>
      </rPr>
      <t>计</t>
    </r>
  </si>
  <si>
    <t>A</t>
  </si>
  <si>
    <t>竣工项目（264）</t>
  </si>
  <si>
    <t>B</t>
  </si>
  <si>
    <r>
      <t>续建项目</t>
    </r>
    <r>
      <rPr>
        <b/>
        <sz val="9"/>
        <rFont val="Arial"/>
        <family val="2"/>
      </rPr>
      <t xml:space="preserve"> </t>
    </r>
    <r>
      <rPr>
        <b/>
        <sz val="9"/>
        <rFont val="宋体"/>
        <family val="0"/>
      </rPr>
      <t>（36）</t>
    </r>
  </si>
  <si>
    <t>C</t>
  </si>
  <si>
    <r>
      <t>新开工项目</t>
    </r>
    <r>
      <rPr>
        <b/>
        <sz val="9"/>
        <rFont val="Arial"/>
        <family val="2"/>
      </rPr>
      <t xml:space="preserve"> </t>
    </r>
    <r>
      <rPr>
        <b/>
        <sz val="9"/>
        <rFont val="宋体"/>
        <family val="0"/>
      </rPr>
      <t>（49）</t>
    </r>
  </si>
  <si>
    <t>D</t>
  </si>
  <si>
    <t>新增新开工项目(17)</t>
  </si>
  <si>
    <t>E</t>
  </si>
  <si>
    <r>
      <t xml:space="preserve"> </t>
    </r>
    <r>
      <rPr>
        <b/>
        <sz val="9"/>
        <rFont val="宋体"/>
        <family val="0"/>
      </rPr>
      <t>储备库（</t>
    </r>
    <r>
      <rPr>
        <b/>
        <sz val="9"/>
        <rFont val="Arial"/>
        <family val="2"/>
      </rPr>
      <t>85</t>
    </r>
    <r>
      <rPr>
        <b/>
        <sz val="9"/>
        <rFont val="宋体"/>
        <family val="0"/>
      </rPr>
      <t>）</t>
    </r>
  </si>
  <si>
    <t>F</t>
  </si>
  <si>
    <t>零星小型工程（145）</t>
  </si>
  <si>
    <t>一、</t>
  </si>
  <si>
    <r>
      <t>水利建设项目</t>
    </r>
    <r>
      <rPr>
        <b/>
        <sz val="9"/>
        <rFont val="Arial"/>
        <family val="2"/>
      </rPr>
      <t>(52)</t>
    </r>
  </si>
  <si>
    <t>（一）</t>
  </si>
  <si>
    <t>竣工项目结算款(47）</t>
  </si>
  <si>
    <t>（二）</t>
  </si>
  <si>
    <t>续建项目（3）</t>
  </si>
  <si>
    <t>珠海高新区2018-2019年水环境综合整治工程</t>
  </si>
  <si>
    <t>区建设环保局</t>
  </si>
  <si>
    <t>区建管中心</t>
  </si>
  <si>
    <t>新建配套污水干管约8.9km（DN600-DN1500），改建污水干管约6.0km，社区管网接驳工程约2.6km，清淤检测修复管道约21km，新建污水泵站9座（总规模约13.3万m³/d），新建村居污水一体化处理设施站5座（总规模约5000 m³/d），治水提质信息化管理示范工程1项等。</t>
  </si>
  <si>
    <t>2019-2020</t>
  </si>
  <si>
    <t>续建</t>
  </si>
  <si>
    <t>珠高发投[2018]195号</t>
  </si>
  <si>
    <t>工程进度及预算编制进度加快</t>
  </si>
  <si>
    <t>高新区南围海堤灾后重建工程</t>
  </si>
  <si>
    <t>珠海交通集团路桥开发建设有限公司</t>
  </si>
  <si>
    <t>南围海堤修复约2km及新建东岸水闸及南围水闸两座中型水闸，设计标准50年一遇。主要建设内容包括海堤加固工程、重建水闸工程、道路工程、交通工程、照明工程、绿化景观工程、安监工程、管线工程等。</t>
  </si>
  <si>
    <t>珠高发投〔2018〕198号</t>
  </si>
  <si>
    <t>因东岸水闸用海与通航问题，尚未施工，资金使用建议调整</t>
  </si>
  <si>
    <t>后环海堤加固工程</t>
  </si>
  <si>
    <t>城建集团</t>
  </si>
  <si>
    <t>加固海堤4.5公里（含防浪墙、堤身及堤路面），重建1号、2号水闸，新建3号水闸，海堤防洪（潮）设计标准为50年一遇，重建水闸设计防洪（潮）标准为50年一遇。</t>
  </si>
  <si>
    <t>珠高发投[2018]144号</t>
  </si>
  <si>
    <t>（三）</t>
  </si>
  <si>
    <t>新增新开工项目(2)</t>
  </si>
  <si>
    <t>唐家古镇保护与发展项目——唐乐社区2#泵站工程</t>
  </si>
  <si>
    <t>区社区局</t>
  </si>
  <si>
    <t>高新建投</t>
  </si>
  <si>
    <t>占地约2000平方米，污水泵站设计规模为3250立方米每天、雨水泵站设计规模为4.0立方米每秒、雨水调蓄池设计规模为9000立方米，主要建设内容包括泵房综合楼（污水泵站、雨水泵站、通风除臭间、除砂间、楼梯电梯间、发电机房、变压器间、高低变配电间、值班控制室及调蓄池冲洗系统房等）和其他配套设施等</t>
  </si>
  <si>
    <t>2020-2021</t>
  </si>
  <si>
    <t>新开工</t>
  </si>
  <si>
    <t>珠高发投〔2020〕20号</t>
  </si>
  <si>
    <t>那洲后朗排洪渠综合整治工程</t>
  </si>
  <si>
    <t>项目位于高新区的西南侧，，终点位于二线过路桥涌，结合后朗沟现有截污处理方案基础上，进行二期扩建。</t>
  </si>
  <si>
    <r>
      <t>珠高会纪〔</t>
    </r>
    <r>
      <rPr>
        <sz val="9"/>
        <rFont val="Times New Roman"/>
        <family val="1"/>
      </rPr>
      <t>2020</t>
    </r>
    <r>
      <rPr>
        <sz val="9"/>
        <rFont val="宋体"/>
        <family val="0"/>
      </rPr>
      <t>〕</t>
    </r>
    <r>
      <rPr>
        <sz val="9"/>
        <rFont val="Times New Roman"/>
        <family val="1"/>
      </rPr>
      <t>13</t>
    </r>
    <r>
      <rPr>
        <sz val="9"/>
        <rFont val="宋体"/>
        <family val="0"/>
      </rPr>
      <t>号</t>
    </r>
  </si>
  <si>
    <t>二、</t>
  </si>
  <si>
    <r>
      <t>市政基础设施项目（146</t>
    </r>
    <r>
      <rPr>
        <b/>
        <sz val="9"/>
        <rFont val="Arial"/>
        <family val="2"/>
      </rPr>
      <t>)</t>
    </r>
  </si>
  <si>
    <t>竣工项目结算款（108）</t>
  </si>
  <si>
    <t>续建项目（19）</t>
  </si>
  <si>
    <t>金环路续建工程</t>
  </si>
  <si>
    <t>道路规划宽度为50m，道路长度约为5271m，规划等级为城市主干道，双向八车道（预留远期有轨电车车道）,本次工程将新建剩余路段，同时对现状路按照规划要求进行续建和改造，并同步建设各类市政管线及配套设施。</t>
  </si>
  <si>
    <r>
      <t>珠高发投〔</t>
    </r>
    <r>
      <rPr>
        <sz val="9"/>
        <rFont val="Times New Roman"/>
        <family val="1"/>
      </rPr>
      <t>201</t>
    </r>
    <r>
      <rPr>
        <sz val="9"/>
        <rFont val="仿宋_GB2312"/>
        <family val="3"/>
      </rPr>
      <t>7〕</t>
    </r>
    <r>
      <rPr>
        <sz val="9"/>
        <rFont val="Times New Roman"/>
        <family val="1"/>
      </rPr>
      <t>69</t>
    </r>
    <r>
      <rPr>
        <sz val="9"/>
        <rFont val="仿宋_GB2312"/>
        <family val="3"/>
      </rPr>
      <t>号</t>
    </r>
  </si>
  <si>
    <t>计划今年全部完工</t>
  </si>
  <si>
    <t>中珠渠北路工程</t>
  </si>
  <si>
    <t>建设道路长4606.975米，宽24米。道路等级为城市次干道，双向4车道，设计时速为40公里每小时，全线采用沥青混凝土路面结构。</t>
  </si>
  <si>
    <t>珠高发投[2017]122号</t>
  </si>
  <si>
    <r>
      <t>一标：预计</t>
    </r>
    <r>
      <rPr>
        <sz val="9"/>
        <rFont val="Arial"/>
        <family val="2"/>
      </rPr>
      <t>8</t>
    </r>
    <r>
      <rPr>
        <sz val="9"/>
        <rFont val="宋体"/>
        <family val="0"/>
      </rPr>
      <t>月底完成部分征地拆迁</t>
    </r>
    <r>
      <rPr>
        <sz val="9"/>
        <rFont val="Arial"/>
        <family val="2"/>
      </rPr>
      <t xml:space="preserve">
</t>
    </r>
    <r>
      <rPr>
        <sz val="9"/>
        <rFont val="宋体"/>
        <family val="0"/>
      </rPr>
      <t>二标：因征地拆迁原因导致滞后</t>
    </r>
  </si>
  <si>
    <t>唐家湾大南山应急避险工程</t>
  </si>
  <si>
    <t>珠海华昕开发建设有限公司</t>
  </si>
  <si>
    <t>建设隧道主体工程和隧道连接线两部分，主要工程内容包括道路工程、涵洞工程、照明工程、交通工程等。</t>
  </si>
  <si>
    <t>2018-2021</t>
  </si>
  <si>
    <r>
      <t>珠高发投〔</t>
    </r>
    <r>
      <rPr>
        <sz val="9"/>
        <rFont val="Times New Roman"/>
        <family val="1"/>
      </rPr>
      <t>201</t>
    </r>
    <r>
      <rPr>
        <sz val="9"/>
        <rFont val="仿宋_GB2312"/>
        <family val="3"/>
      </rPr>
      <t>8〕91号</t>
    </r>
  </si>
  <si>
    <t>UIC新校区道路北延段工程</t>
  </si>
  <si>
    <t>建设市政道路2条，次干路等级，设计总长度2948.142 m。项目起点接“UIC新校区项目市政配套路工程（在建）”，终点与现状金唐西路相交。道路等级为城市次干路，道路红线宽度为24 m，主要建设内容包括道路工程、污水工程、雨水工程、给水工程、预留沟工程、电缆沟工程、照明工程、通信管沟工程、交通设施、安监设施、绿化景观工程等，并预留燃气管位。</t>
  </si>
  <si>
    <r>
      <t>珠高发投〔</t>
    </r>
    <r>
      <rPr>
        <sz val="9"/>
        <rFont val="Times New Roman"/>
        <family val="1"/>
      </rPr>
      <t>201</t>
    </r>
    <r>
      <rPr>
        <sz val="9"/>
        <rFont val="仿宋_GB2312"/>
        <family val="3"/>
      </rPr>
      <t>7〕</t>
    </r>
    <r>
      <rPr>
        <sz val="9"/>
        <rFont val="Times New Roman"/>
        <family val="1"/>
      </rPr>
      <t>102</t>
    </r>
    <r>
      <rPr>
        <sz val="9"/>
        <rFont val="仿宋_GB2312"/>
        <family val="3"/>
      </rPr>
      <t>号</t>
    </r>
  </si>
  <si>
    <t>中珠渠南路工程</t>
  </si>
  <si>
    <t>建设道路长度3426米，宽24米。道路等级为城市次干道，双向4车道，设计时速为40公里每小时，全线采用沥青混凝土路面结构。</t>
  </si>
  <si>
    <r>
      <t>珠高发投〔</t>
    </r>
    <r>
      <rPr>
        <sz val="9"/>
        <rFont val="Times New Roman"/>
        <family val="1"/>
      </rPr>
      <t>201</t>
    </r>
    <r>
      <rPr>
        <sz val="9"/>
        <rFont val="仿宋_GB2312"/>
        <family val="3"/>
      </rPr>
      <t>8〕73号</t>
    </r>
  </si>
  <si>
    <t>金凤排洪渠（南围段）及场地平整工程</t>
  </si>
  <si>
    <t>整治河长1.483km,新建护岸2.966km,滩地平整0.35km。上游接已建成的金凤排洪渠防洪墙，下游接预留的南围水闸位置。主要建设内容包括渠道工程、河道整治工程、清淤疏浚工程、滩地平整工程、景观防护工程等。</t>
  </si>
  <si>
    <t>珠高发投〔2018〕133号</t>
  </si>
  <si>
    <t>中珠渠工业一路桥梁工程和中珠渠工业二路桥梁工程</t>
  </si>
  <si>
    <t>中珠渠工业一路桥梁采用3x16m预制空心板桥；中珠渠工业二路桥梁采用3x13m预制空心板桥。</t>
  </si>
  <si>
    <t>珠高发投[2017]45号</t>
  </si>
  <si>
    <r>
      <t>预计</t>
    </r>
    <r>
      <rPr>
        <sz val="9"/>
        <rFont val="Arial"/>
        <family val="2"/>
      </rPr>
      <t>8</t>
    </r>
    <r>
      <rPr>
        <sz val="9"/>
        <rFont val="宋体"/>
        <family val="0"/>
      </rPr>
      <t>月底完成部分征地拆迁</t>
    </r>
  </si>
  <si>
    <t>唐南路延长段工程</t>
  </si>
  <si>
    <t>道路设计总长1438.786米。道路等级为城市次干路，道路红线宽度为24m，双向四车道。本工程主要建设内容包括道路工程、交通工程、安监工程、管线工程、照明工程、景观工程及边坡整治工程等。</t>
  </si>
  <si>
    <t>珠高发投（2017）61号</t>
  </si>
  <si>
    <r>
      <t>已完成</t>
    </r>
    <r>
      <rPr>
        <sz val="9"/>
        <rFont val="Arial"/>
        <family val="2"/>
      </rPr>
      <t>800</t>
    </r>
    <r>
      <rPr>
        <sz val="9"/>
        <rFont val="宋体"/>
        <family val="0"/>
      </rPr>
      <t>万产值，已申请拨付中</t>
    </r>
  </si>
  <si>
    <t>金环东路南及金园三路东地块周边配套市政道路工程</t>
  </si>
  <si>
    <t>包括中珠渠北路、金瑞二路、金园二路、金园三路，总长约2369米。主要工程内容为道路、污水、雨水、给水、照明、绿化、交通设施等工程。</t>
  </si>
  <si>
    <t>珠高发投〔2016〕114号</t>
  </si>
  <si>
    <t>加快施工进度。</t>
  </si>
  <si>
    <t>金鼎西路(南、北段）工程</t>
  </si>
  <si>
    <t>道路总长约两公里，道路等级为主干路、路宽34m、长约1300m、双向4车道.</t>
  </si>
  <si>
    <t>珠高发投〔2018〕114号</t>
  </si>
  <si>
    <r>
      <t>南段征地问题已解决</t>
    </r>
    <r>
      <rPr>
        <sz val="9"/>
        <rFont val="Arial"/>
        <family val="2"/>
      </rPr>
      <t>,</t>
    </r>
    <r>
      <rPr>
        <sz val="9"/>
        <rFont val="宋体"/>
        <family val="0"/>
      </rPr>
      <t>项目进度加快。</t>
    </r>
  </si>
  <si>
    <t>金鸿六路延长段工程</t>
  </si>
  <si>
    <t>道路等级为城市次干路，路宽34mm，双向四车道，全长约786.3米。主要建设内容包括：道路工程、照明工程、交通设施工程、安监设施工程、管线工程、景观绿化工程等。</t>
  </si>
  <si>
    <t>珠高发投〔2018〕157号</t>
  </si>
  <si>
    <t>加快施工进度</t>
  </si>
  <si>
    <t>蔚海路道路改造工程</t>
  </si>
  <si>
    <t>蔚海路长度约840米、蔚蓝路长度约350米，建设内容包含雨水、污水、道路、绿化、交通、安监等。</t>
  </si>
  <si>
    <t>珠高发投〔2019〕88号</t>
  </si>
  <si>
    <t>信息港项目北侧配套道路及桥梁工程</t>
  </si>
  <si>
    <t>建设一条次干路（含一座跨金凤排洪渠桥梁以及两座跨留诗山排洪渠箱涵），道路西与金凤路相接，东至东港街，道路红线宽度24米，设计长度267.269米，跨金凤排洪渠桥梁为3*18米预应力砖空心板桥，跨留诗山排洪渠箱涵为6.5*3米箱涵。</t>
  </si>
  <si>
    <t>珠高发投[2018]7号</t>
  </si>
  <si>
    <t xml:space="preserve">高新区“四好农村路”改造工程
</t>
  </si>
  <si>
    <t>高新区内水泥路面提升工程。包括上大线、会北线、会正线、淇玛线、上栅大街，总计约10公里。该项目投资额需根据城建例会确定项目实施范围后确定。</t>
  </si>
  <si>
    <t>珠高发投〔2019〕81号</t>
  </si>
  <si>
    <t>金琴快线工程（港湾大道～梅华立交）T1标景观绿化工程</t>
  </si>
  <si>
    <t>全长约3732米，主要工程内容中央绿化带、非机绿化带，导流绿化带、桥下绿化带及外侧绿化带绿化总面积约为10.5公顷。</t>
  </si>
  <si>
    <t>珠高发投[2019]65号</t>
  </si>
  <si>
    <t>金永一路及金丰二路道路工程</t>
  </si>
  <si>
    <t>工程包含两条道路，道路总长度约为950m，其中金永一路长度为约505.9m，总体呈南北走向；金丰二路长度约443.8m，道路呈东西走向。两条道路等级均为城市支路，道路红线宽度均为18m。建设内容包括：道路工程、管线综合工程、交通工程、照明工程、景观工程等。</t>
  </si>
  <si>
    <t>珠高发投〔2019〕58号</t>
  </si>
  <si>
    <t>唐家古镇市政基础设施改造项目-山房路改造工程</t>
  </si>
  <si>
    <t>改造道路全长525m，现状道路宽度5-12m，包括绿化、景观、管线、照明、临时交通等工程。</t>
  </si>
  <si>
    <t>珠高发投〔2018〕189号</t>
  </si>
  <si>
    <t>唐家古镇市政基础设施改造项目-龙庆街改造工程</t>
  </si>
  <si>
    <t xml:space="preserve">改造道路全长约239m，现状道路宽度3-6m，包括绿化、景观、管线、照明、临时交通等工程。
</t>
  </si>
  <si>
    <r>
      <t>2019</t>
    </r>
    <r>
      <rPr>
        <sz val="9"/>
        <rFont val="宋体"/>
        <family val="0"/>
      </rPr>
      <t>-</t>
    </r>
    <r>
      <rPr>
        <sz val="9"/>
        <rFont val="Times New Roman"/>
        <family val="1"/>
      </rPr>
      <t>2020</t>
    </r>
  </si>
  <si>
    <t>珠高发投〔2019〕24号</t>
  </si>
  <si>
    <t>潭井水库配套道路工程</t>
  </si>
  <si>
    <t xml:space="preserve">配套道路路基及路面工程，起点为潭井水库现状道路，终点连接二线公路，道路为等外级，宽度6米，长约702米。
</t>
  </si>
  <si>
    <t>珠高发投[2018]215号</t>
  </si>
  <si>
    <t>调整至部门预算，小额工程。</t>
  </si>
  <si>
    <r>
      <t>新开工项目</t>
    </r>
    <r>
      <rPr>
        <b/>
        <sz val="9"/>
        <rFont val="Arial"/>
        <family val="2"/>
      </rPr>
      <t>(15)</t>
    </r>
  </si>
  <si>
    <t>金唐东路（二期）工程</t>
  </si>
  <si>
    <t>金唐东路（二期）工程路线全长约4.1公里，隧道长度约3.6公里。按城市主干路标准建设，采用双向六车道主要建设内容包括道路工程、桥梁工程、景观工程、管线工程、照明工程、交通设施、安监设施等。</t>
  </si>
  <si>
    <t>珠高发投〔2019〕80号</t>
  </si>
  <si>
    <r>
      <t>下半年预计完成投资约</t>
    </r>
    <r>
      <rPr>
        <sz val="9"/>
        <rFont val="Arial"/>
        <family val="2"/>
      </rPr>
      <t>2500</t>
    </r>
    <r>
      <rPr>
        <sz val="9"/>
        <rFont val="宋体"/>
        <family val="0"/>
      </rPr>
      <t>万，资金计划为</t>
    </r>
    <r>
      <rPr>
        <sz val="9"/>
        <rFont val="Arial"/>
        <family val="2"/>
      </rPr>
      <t>2000</t>
    </r>
    <r>
      <rPr>
        <sz val="9"/>
        <rFont val="宋体"/>
        <family val="0"/>
      </rPr>
      <t>万。（目前</t>
    </r>
    <r>
      <rPr>
        <sz val="9"/>
        <rFont val="Arial"/>
        <family val="2"/>
      </rPr>
      <t>2020</t>
    </r>
    <r>
      <rPr>
        <sz val="9"/>
        <rFont val="宋体"/>
        <family val="0"/>
      </rPr>
      <t>年已支付约</t>
    </r>
    <r>
      <rPr>
        <sz val="9"/>
        <rFont val="Arial"/>
        <family val="2"/>
      </rPr>
      <t>3800</t>
    </r>
    <r>
      <rPr>
        <sz val="9"/>
        <rFont val="宋体"/>
        <family val="0"/>
      </rPr>
      <t>万元）</t>
    </r>
  </si>
  <si>
    <t>银坑蚝场搬迁安置房</t>
  </si>
  <si>
    <t>唐家湾镇人民政府</t>
  </si>
  <si>
    <t>总用地面积30271.86㎡，容积率3.0，绿地率35%，总建筑面积133682.58㎡。项目拟建高层住宅建筑，裙楼设二级邻里中心及公共配套建筑。</t>
  </si>
  <si>
    <t>2020-2022</t>
  </si>
  <si>
    <t>珠高发投〔2019〕84号</t>
  </si>
  <si>
    <t>淇澳红树林路工程</t>
  </si>
  <si>
    <t>项目总长约4.3公里，规划道路红线宽度为35米，工程主要建设内容包括道路、管线、岩土、桥涵、路灯、景观、软基处理等内容。</t>
  </si>
  <si>
    <t>珠高发投〔2020〕25号</t>
  </si>
  <si>
    <t>唐家古镇保护与发展项目---唐乐路改造工程</t>
  </si>
  <si>
    <t>道路改造长度 640.749m，红线宽度 24m，全线按市政道路标准改造。</t>
  </si>
  <si>
    <t>珠高发投〔2019〕73号</t>
  </si>
  <si>
    <t>唐家古镇保护与发展项目---山房路改造工程（二期）</t>
  </si>
  <si>
    <t>道路改造长度 985.298m，改造宽度3～18m；其中山房路(CK0+460.7～985.298 路段)按市政道路标准改造，山房路(CK0+000～CK0+460.7 路段)按步行街标准改造。</t>
  </si>
  <si>
    <t>珠高发投〔2019〕72号</t>
  </si>
  <si>
    <t>情侣北路南段人行地下通道工程（四处）</t>
  </si>
  <si>
    <t>在情侣北路中大附中附小段、前岛环路至半岛三路（格力海岸公园）、前岛环路至半岛六路段（三鑫学校与仁恒项目）三处各新建一座过街人行地道。</t>
  </si>
  <si>
    <t>珠高发投[2018]193号</t>
  </si>
  <si>
    <t>共乐路工程</t>
  </si>
  <si>
    <t>新建道路实施长度约580m，总体走向为东西走向，道路等级为城市支路，红线宽度为17m。建设内容包括：道路工程、管线综合工程、交通工程、照明工程、景观工程等。</t>
  </si>
  <si>
    <t>珠高发投〔2019〕101号</t>
  </si>
  <si>
    <t>开工项目，下半年进度计划资金需求</t>
  </si>
  <si>
    <t>官塘水南排洪渠配套道路工程</t>
  </si>
  <si>
    <t>建设市政配套道路长约713米。</t>
  </si>
  <si>
    <r>
      <t>珠高发投〔2020</t>
    </r>
    <r>
      <rPr>
        <sz val="9"/>
        <rFont val="宋体"/>
        <family val="0"/>
      </rPr>
      <t>〕</t>
    </r>
    <r>
      <rPr>
        <sz val="9"/>
        <rFont val="仿宋_GB2312"/>
        <family val="3"/>
      </rPr>
      <t>24</t>
    </r>
    <r>
      <rPr>
        <sz val="9"/>
        <rFont val="宋体"/>
        <family val="0"/>
      </rPr>
      <t>号</t>
    </r>
  </si>
  <si>
    <t>项目建设进度加快</t>
  </si>
  <si>
    <t>唐家古镇保护与发展项目---唐中路改造工程</t>
  </si>
  <si>
    <t>道路整体呈南北走向，南起山房路，北接唐乐路，道路改造长度 377.777m，红线宽度 18m，全线按市政道路标准改造。</t>
  </si>
  <si>
    <r>
      <t>珠高发投〔</t>
    </r>
    <r>
      <rPr>
        <sz val="9"/>
        <rFont val="Arial"/>
        <family val="2"/>
      </rPr>
      <t>2019</t>
    </r>
    <r>
      <rPr>
        <sz val="9"/>
        <rFont val="宋体"/>
        <family val="0"/>
      </rPr>
      <t>〕</t>
    </r>
    <r>
      <rPr>
        <sz val="9"/>
        <rFont val="Arial"/>
        <family val="2"/>
      </rPr>
      <t>66</t>
    </r>
    <r>
      <rPr>
        <sz val="9"/>
        <rFont val="宋体"/>
        <family val="0"/>
      </rPr>
      <t>号</t>
    </r>
  </si>
  <si>
    <t>协调古镇周边道路时序安排调整</t>
  </si>
  <si>
    <t>大南山森林公园防火通道边坡加固覆绿工程</t>
  </si>
  <si>
    <t>建设内容为边坡加固覆绿面积约13.37万平方米，包括防火通道以下边坡的加固防护工程、绿化工程以及排水工程，工程主要建设内容为：防护工程、绿化工程及排水工程等。</t>
  </si>
  <si>
    <r>
      <t>珠高发投〔</t>
    </r>
    <r>
      <rPr>
        <sz val="9"/>
        <rFont val="Times New Roman"/>
        <family val="1"/>
      </rPr>
      <t>20</t>
    </r>
    <r>
      <rPr>
        <sz val="9"/>
        <rFont val="仿宋_GB2312"/>
        <family val="3"/>
      </rPr>
      <t>20</t>
    </r>
    <r>
      <rPr>
        <sz val="9"/>
        <rFont val="宋体"/>
        <family val="0"/>
      </rPr>
      <t>〕</t>
    </r>
    <r>
      <rPr>
        <sz val="9"/>
        <rFont val="仿宋_GB2312"/>
        <family val="3"/>
      </rPr>
      <t>17</t>
    </r>
    <r>
      <rPr>
        <sz val="9"/>
        <rFont val="宋体"/>
        <family val="0"/>
      </rPr>
      <t>号</t>
    </r>
  </si>
  <si>
    <t>拟2020年12月30日完成竣工验收</t>
  </si>
  <si>
    <t>唐家古镇保护与发展项目---大同路改造工程</t>
  </si>
  <si>
    <t>道路改造长度 532.308m，改造宽度 3～9m，大同路全路段按步行街标准改造。</t>
  </si>
  <si>
    <r>
      <t>珠高发投〔</t>
    </r>
    <r>
      <rPr>
        <sz val="9"/>
        <rFont val="Arial"/>
        <family val="2"/>
      </rPr>
      <t>2019</t>
    </r>
    <r>
      <rPr>
        <sz val="9"/>
        <rFont val="宋体"/>
        <family val="0"/>
      </rPr>
      <t>〕</t>
    </r>
    <r>
      <rPr>
        <sz val="9"/>
        <rFont val="Arial"/>
        <family val="2"/>
      </rPr>
      <t>71</t>
    </r>
    <r>
      <rPr>
        <sz val="9"/>
        <rFont val="宋体"/>
        <family val="0"/>
      </rPr>
      <t>号</t>
    </r>
  </si>
  <si>
    <t>银坑小学配套道路工程</t>
  </si>
  <si>
    <r>
      <t>新建银凤路、银容路、银学路共</t>
    </r>
    <r>
      <rPr>
        <sz val="9"/>
        <rFont val="Times New Roman"/>
        <family val="1"/>
      </rPr>
      <t>3</t>
    </r>
    <r>
      <rPr>
        <sz val="9"/>
        <rFont val="仿宋_GB2312"/>
        <family val="3"/>
      </rPr>
      <t>条，</t>
    </r>
    <r>
      <rPr>
        <sz val="9"/>
        <rFont val="Times New Roman"/>
        <family val="1"/>
      </rPr>
      <t>12m</t>
    </r>
    <r>
      <rPr>
        <sz val="9"/>
        <rFont val="仿宋_GB2312"/>
        <family val="3"/>
      </rPr>
      <t>双向</t>
    </r>
    <r>
      <rPr>
        <sz val="9"/>
        <rFont val="Times New Roman"/>
        <family val="1"/>
      </rPr>
      <t>2</t>
    </r>
    <r>
      <rPr>
        <sz val="9"/>
        <rFont val="仿宋_GB2312"/>
        <family val="3"/>
      </rPr>
      <t>车道城市支路与</t>
    </r>
    <r>
      <rPr>
        <sz val="9"/>
        <rFont val="Times New Roman"/>
        <family val="1"/>
      </rPr>
      <t>1</t>
    </r>
    <r>
      <rPr>
        <sz val="9"/>
        <rFont val="仿宋_GB2312"/>
        <family val="3"/>
      </rPr>
      <t xml:space="preserve">条规划排洪渠。
</t>
    </r>
  </si>
  <si>
    <t>2019-2021</t>
  </si>
  <si>
    <t>珠高发投〔2019〕108号</t>
  </si>
  <si>
    <t>唐家镇保护与发展项目—环山路及配套截洪沟工程</t>
  </si>
  <si>
    <t>环山路登山步道长度约1.5千米、截洪沟工程长度约1.2千米及配套边坡治理工程等，工程包括：给排水工程、景观工程、水工结构工程、岩土工程等</t>
  </si>
  <si>
    <r>
      <t>珠高发投〔</t>
    </r>
    <r>
      <rPr>
        <sz val="9"/>
        <rFont val="Arial"/>
        <family val="2"/>
      </rPr>
      <t>2019</t>
    </r>
    <r>
      <rPr>
        <sz val="9"/>
        <rFont val="宋体"/>
        <family val="0"/>
      </rPr>
      <t>〕</t>
    </r>
    <r>
      <rPr>
        <sz val="9"/>
        <rFont val="Arial"/>
        <family val="2"/>
      </rPr>
      <t>67</t>
    </r>
    <r>
      <rPr>
        <sz val="9"/>
        <rFont val="宋体"/>
        <family val="0"/>
      </rPr>
      <t>号</t>
    </r>
  </si>
  <si>
    <t>征地及青苗补偿问题未解决</t>
  </si>
  <si>
    <t>金鼎中学后门道路改造提升工程</t>
  </si>
  <si>
    <t>提升改造道路长度380米，双向两车道，工程内容为路面提升改造</t>
  </si>
  <si>
    <t>珠高发投〔2019〕97号</t>
  </si>
  <si>
    <t>2019年12月工程款未支付完成，2020年支付。</t>
  </si>
  <si>
    <t>宝智项目南侧产业用地场地平整工程</t>
  </si>
  <si>
    <t>填土面积为17720.65平方米，现状场地内有五处鱼塘，其余长有杂草平地，主要建设内容为填土工程。</t>
  </si>
  <si>
    <r>
      <t>珠高发投〔2019〕</t>
    </r>
    <r>
      <rPr>
        <sz val="9"/>
        <color indexed="8"/>
        <rFont val="仿宋_GB2312"/>
        <family val="3"/>
      </rPr>
      <t>125</t>
    </r>
    <r>
      <rPr>
        <sz val="9"/>
        <color indexed="8"/>
        <rFont val="宋体"/>
        <family val="0"/>
      </rPr>
      <t>号</t>
    </r>
  </si>
  <si>
    <t>（四）</t>
  </si>
  <si>
    <t>新增新开工项目(4)</t>
  </si>
  <si>
    <t>高新区科创文化示范中心广场工程</t>
  </si>
  <si>
    <t>位于高新区情侣北路与前湾二路交汇处，占地面积约44784平方米，其中园建面积30718平方米，绿化面积14066平方米。设计内容包括园建、绿化、景观连廊、景观小品及构建物、大门、照明等。</t>
  </si>
  <si>
    <t>珠高会纪【2020】12号</t>
  </si>
  <si>
    <t>北师大珠海分校附属外国语学校西侧市政道路工程</t>
  </si>
  <si>
    <t>项目位于高新区会同村UIC学校旁，为城市支路。包含3条市政道路：1.柏叶林路，次干路，双向4车道，红线宽24m，设计总长约760m；2.仙霞街，支路，双向2车道，红线宽18m，设计总长约470m；3.会南一街，支路，双向2车道，红线宽18m，设计总长约150m。</t>
  </si>
  <si>
    <t>珠高发投〔2020〕32号</t>
  </si>
  <si>
    <t>前湾二路道路工程</t>
  </si>
  <si>
    <t>前湾二路为城市次干路，红线宽度45m。道路设计长度448.572m。建设内容主要有：道路工程、交通工程、安监工程、管线工程、照明工程、景观绿化工程、LID低影响开发工程等</t>
  </si>
  <si>
    <t>珠高发投〔2020〕45号</t>
  </si>
  <si>
    <t>警备区路灯改造工程</t>
  </si>
  <si>
    <t>珠海高新区警备区现状小区道路，主要工程内容为拆除现状多头庭院灯后对道路沿线两侧绿化带设置8米及6米五头LED中华灯124套,沿线改造长度约2155米等。</t>
  </si>
  <si>
    <t>珠高发投〔2020〕51号</t>
  </si>
  <si>
    <t>三、</t>
  </si>
  <si>
    <r>
      <t>环境提升项目</t>
    </r>
    <r>
      <rPr>
        <b/>
        <sz val="9"/>
        <rFont val="Arial"/>
        <family val="2"/>
      </rPr>
      <t>(61)</t>
    </r>
  </si>
  <si>
    <t>竣工项目结算款（38）</t>
  </si>
  <si>
    <t>续建项目（4）</t>
  </si>
  <si>
    <t>东岸排洪渠生态廊道工程</t>
  </si>
  <si>
    <t>西起金凤渠，北至港湾大道下游约100米，河道中心约2.6公里，两侧绿地10米-30米之间，规划总面积约13公顷，主要工程内容包含河道疏浚、排洪蓄水、护坡护岸、道路工程、水环境治理、滨水景观营造以及沿线市政配套设施完善等。</t>
  </si>
  <si>
    <t>珠高发投〔2017〕112号</t>
  </si>
  <si>
    <t>淇澳五一路路面提升及白石街广场周边临时排水工程</t>
  </si>
  <si>
    <t>主要内容增加雨水管及敷设五一路沥青路面</t>
  </si>
  <si>
    <t>珠高发投〔2019〕86号</t>
  </si>
  <si>
    <t>港湾大道（下栅段）公共绿化带环境整治工程</t>
  </si>
  <si>
    <t>港湾大道下栅段用地清理、平整场地、回填土方等。</t>
  </si>
  <si>
    <t>珠高发投〔2019〕39号</t>
  </si>
  <si>
    <t>港湾大道（银海湾至鸡山段）山坡绿化美化工程</t>
  </si>
  <si>
    <t>环境美化整治，场地平整。种植琴丝竹、勒杜鹃、翠芦莉等。</t>
  </si>
  <si>
    <t>珠高发投〔2019〕3号</t>
  </si>
  <si>
    <r>
      <t>新开工项目</t>
    </r>
    <r>
      <rPr>
        <b/>
        <sz val="9"/>
        <rFont val="Arial"/>
        <family val="2"/>
      </rPr>
      <t>(14)</t>
    </r>
  </si>
  <si>
    <t>前环海岸线绿带景观及配套工程</t>
  </si>
  <si>
    <r>
      <t>前环海岸线绿带景观及配套工程位于前岛环路—情侣北路南侧，占地面积约51万</t>
    </r>
    <r>
      <rPr>
        <sz val="9"/>
        <rFont val="宋体"/>
        <family val="0"/>
      </rPr>
      <t>㎡</t>
    </r>
    <r>
      <rPr>
        <sz val="9"/>
        <rFont val="仿宋_GB2312"/>
        <family val="3"/>
      </rPr>
      <t>。建设内容主要包括绿化工程、景观工程、喷灌工程、电气工程等。</t>
    </r>
  </si>
  <si>
    <t>珠高发投〔2019〕5号</t>
  </si>
  <si>
    <t>会同古驿站装修及正坑水库段路面提升工程</t>
  </si>
  <si>
    <t>整治长度约3930米。主要建设内容包括路面提升、道路两侧景观整治、围墙改造、烂尾楼改造、道路景观节点、绿道标识等。</t>
  </si>
  <si>
    <t>珠高发投[2017]123号</t>
  </si>
  <si>
    <t>因项目新增一段道路，重新调整了预算。正坑水库路面提升项目已办理竣工验收，未支付过工程款</t>
  </si>
  <si>
    <t>2019年度高新区地质灾害点治理工程（港湾大道美丽湾东北侧约100米和400米处道路旁地质灾害点）</t>
  </si>
  <si>
    <t>高华公司</t>
  </si>
  <si>
    <t>坡面总面积约为5081平方米，坡面修整挖土方约3450立方米，喷射混泥土1488.38平方米，客土喷播1303.75平方米，新建水沟94.55米，铺设挂网6721.13平方米，种植灌木及爬藤约3436株等</t>
  </si>
  <si>
    <t>珠高发投〔2020〕1号</t>
  </si>
  <si>
    <t>该项目正在办理结算，计划今年完成结算，需调整</t>
  </si>
  <si>
    <t>会同村道路面提升工程</t>
  </si>
  <si>
    <t>总用地面积16213.83平方米，建设内容包括铺设沥青罩面16213.83平方米，混凝土仿花岗岩侧石5886.10米，水泥板块病害处理约2159.00平方米等。</t>
  </si>
  <si>
    <t>珠高发投〔2019〕106号</t>
  </si>
  <si>
    <t>情侣北路延长线交前岛环路公共绿化带环境整治工程</t>
  </si>
  <si>
    <t>场地地表清理、平整并铺植草皮、布置给水管网、提水器及新建雨水口等。</t>
  </si>
  <si>
    <t>珠高发投〔2019〕109号</t>
  </si>
  <si>
    <t>施工进度加快，项目结算</t>
  </si>
  <si>
    <t>情侣北路延长段（鸡山巴士站段）环境整治工程</t>
  </si>
  <si>
    <t>整治面积约12000平方米；拆除场地乔木、人行道铺装等；新建停车场、园路、喷淋系统和种植乔木、时花及草皮地被等。</t>
  </si>
  <si>
    <t>珠高发投〔2019〕113号</t>
  </si>
  <si>
    <t>项目已竣工验收，并在办理施工结算</t>
  </si>
  <si>
    <t>下栅收费站森林之门绿化带改造工程</t>
  </si>
  <si>
    <t>森林之门绿化带景观改造提升总面积约15700平方米</t>
  </si>
  <si>
    <t>珠高会纪〔2019〕18号</t>
  </si>
  <si>
    <t>辖区台风受损海堤挡墙及护栏等修复工程</t>
  </si>
  <si>
    <t>受山竹台风影响的美丽湾至淇澳岛范围内受损海堤挡墙、步道、护栏及绿化进行修复。</t>
  </si>
  <si>
    <t>会同古村公厕建设工程</t>
  </si>
  <si>
    <t>项目位于高新区会同社区驿站旁，新建公厕基底面积280.13平方米，建筑面积213.98平方米，景观绿化面积约500平米。</t>
  </si>
  <si>
    <t>珠高发投〔2019〕104号</t>
  </si>
  <si>
    <t>港湾大道公交车站亮化工程</t>
  </si>
  <si>
    <t>从美丽湾道宝莱特科技工30座公交车站，采用车站顶部隔一楞装一灯和车站内柱壁桩上下照壁灯，清洗及更换破损琉璃瓦</t>
  </si>
  <si>
    <t>珠高发投〔2020〕29号</t>
  </si>
  <si>
    <t>高新区2019年森林碳汇工程</t>
  </si>
  <si>
    <t>本项目主要内容包括治理面积约532800平方米，其中套种补植套种326340平方米、更新改造206460平方米、永久性宣传牌1个等。</t>
  </si>
  <si>
    <t>珠高发投〔2019〕91号</t>
  </si>
  <si>
    <t>港湾大道银坑原疗养院泵站周边环境提升工程</t>
  </si>
  <si>
    <t>项目总面积约6000平方米，主要包括地下管道设置、场地平整、休闲广场、廊架、户外设施、种植绿化等。</t>
  </si>
  <si>
    <t>珠高发投〔2019〕103号</t>
  </si>
  <si>
    <t>那洲社区垃圾压缩中转房及公厕工程</t>
  </si>
  <si>
    <t>工程建筑面积295.52平方米，钢筋混凝土框架结构。建筑物由61.93平方米公共洗手间、99.42平方米变电房、23.07平方米管理用房、111.10平方米垃圾压缩房组成，室外铺设沥青及9个生态停车场组成。</t>
  </si>
  <si>
    <t>珠高发投〔2019〕110号</t>
  </si>
  <si>
    <t>总部基地东侧用地环境整治工程</t>
  </si>
  <si>
    <t>种植草皮约2.2万平方米，迁移乔木414株，迁移灌木180株，种植土回填约800立方米，回填砂约120立方米等。</t>
  </si>
  <si>
    <t>珠高发投[2019]90号</t>
  </si>
  <si>
    <t>新增新开工项目（5）</t>
  </si>
  <si>
    <t>广珠城际轨道（珠海北站至港湾大道段）高架桥外观美化工程</t>
  </si>
  <si>
    <t>广珠城际轨道（珠海北站至港湾大道段）高架桥清除爬山虎、桥体高压枪喷洗及喷涂外墙漆等美化。</t>
  </si>
  <si>
    <t>珠高会纪[2020]13号</t>
  </si>
  <si>
    <t>区生活垃圾分拣中心</t>
  </si>
  <si>
    <r>
      <t>本项目建设内容为生活垃圾分拣中心，主要为一层轻钢结构，项目位于唐家垃圾填埋场一侧，建筑物地上</t>
    </r>
    <r>
      <rPr>
        <sz val="9"/>
        <rFont val="Times New Roman"/>
        <family val="1"/>
      </rPr>
      <t xml:space="preserve">1 </t>
    </r>
    <r>
      <rPr>
        <sz val="9"/>
        <rFont val="宋体"/>
        <family val="0"/>
      </rPr>
      <t>层，地下</t>
    </r>
    <r>
      <rPr>
        <sz val="9"/>
        <rFont val="Times New Roman"/>
        <family val="1"/>
      </rPr>
      <t xml:space="preserve"> 0 </t>
    </r>
    <r>
      <rPr>
        <sz val="9"/>
        <rFont val="宋体"/>
        <family val="0"/>
      </rPr>
      <t>层，建筑一总高度</t>
    </r>
    <r>
      <rPr>
        <sz val="9"/>
        <rFont val="Times New Roman"/>
        <family val="1"/>
      </rPr>
      <t>5.3</t>
    </r>
    <r>
      <rPr>
        <sz val="9"/>
        <rFont val="宋体"/>
        <family val="0"/>
      </rPr>
      <t>米，建筑二总高度</t>
    </r>
    <r>
      <rPr>
        <sz val="9"/>
        <rFont val="Times New Roman"/>
        <family val="1"/>
      </rPr>
      <t>4.5</t>
    </r>
    <r>
      <rPr>
        <sz val="9"/>
        <rFont val="宋体"/>
        <family val="0"/>
      </rPr>
      <t>米，总用地面积约</t>
    </r>
    <r>
      <rPr>
        <sz val="9"/>
        <rFont val="Times New Roman"/>
        <family val="1"/>
      </rPr>
      <t>3739.41</t>
    </r>
    <r>
      <rPr>
        <sz val="9"/>
        <rFont val="宋体"/>
        <family val="0"/>
      </rPr>
      <t>㎡，总建筑面积约</t>
    </r>
    <r>
      <rPr>
        <sz val="9"/>
        <rFont val="Times New Roman"/>
        <family val="1"/>
      </rPr>
      <t>1647.86</t>
    </r>
    <r>
      <rPr>
        <sz val="9"/>
        <rFont val="宋体"/>
        <family val="0"/>
      </rPr>
      <t>㎡；</t>
    </r>
  </si>
  <si>
    <t>珠高会纪〔2020〕2 号</t>
  </si>
  <si>
    <t>珠海无人船科技港项目周边环境提升工程</t>
  </si>
  <si>
    <t>项目位于珠海市唐家湾情侣北路，总面积11827.35平方米。主要工作内容：市政范围内的道路、花池、树木、绿化和给水。总投资约280万</t>
  </si>
  <si>
    <t>珠高发投〔2020〕34号</t>
  </si>
  <si>
    <t>港湾大道旭之盼驿站改造提升工程</t>
  </si>
  <si>
    <t>本项目位于珠海市高新区港湾大道东侧临海，主要建设内容为清理地被，微地形疏林草地为主，保留大乔木，改变整体形态，扩大观景平台及设置遮风避雨抗台风廊架等。</t>
  </si>
  <si>
    <t>金唐西路陶园新村段环境整治工程</t>
  </si>
  <si>
    <t>本项目位于珠海市金唐西路陶园新村段，总面积约2000平方米。项目内容包括场地苗木清理，工程场地内建设停车场、绿化配套设施以及非机动车道修复。</t>
  </si>
  <si>
    <t>珠高会纪〔2020〕13 号</t>
  </si>
  <si>
    <t>后环社区及后环公园公厕建设工程</t>
  </si>
  <si>
    <r>
      <t>项目含有两个公厕；均位于高新区后环社区，后环公园内新建公厕，占地面积：</t>
    </r>
    <r>
      <rPr>
        <sz val="9"/>
        <rFont val="Times New Roman"/>
        <family val="1"/>
      </rPr>
      <t>127.19</t>
    </r>
    <r>
      <rPr>
        <sz val="9"/>
        <rFont val="宋体"/>
        <family val="0"/>
      </rPr>
      <t>平米，建筑面积：</t>
    </r>
    <r>
      <rPr>
        <sz val="9"/>
        <rFont val="Times New Roman"/>
        <family val="1"/>
      </rPr>
      <t>102.65</t>
    </r>
    <r>
      <rPr>
        <sz val="9"/>
        <rFont val="宋体"/>
        <family val="0"/>
      </rPr>
      <t>平米。后环社区新建公厕：占地面积约</t>
    </r>
    <r>
      <rPr>
        <sz val="9"/>
        <rFont val="Times New Roman"/>
        <family val="1"/>
      </rPr>
      <t>80</t>
    </r>
    <r>
      <rPr>
        <sz val="9"/>
        <rFont val="宋体"/>
        <family val="0"/>
      </rPr>
      <t>平米。</t>
    </r>
  </si>
  <si>
    <r>
      <t>珠高发投〔</t>
    </r>
    <r>
      <rPr>
        <sz val="9"/>
        <rFont val="Times New Roman"/>
        <family val="1"/>
      </rPr>
      <t>2020</t>
    </r>
    <r>
      <rPr>
        <sz val="9"/>
        <rFont val="宋体"/>
        <family val="0"/>
      </rPr>
      <t>〕</t>
    </r>
    <r>
      <rPr>
        <sz val="9"/>
        <rFont val="Times New Roman"/>
        <family val="1"/>
      </rPr>
      <t>44</t>
    </r>
    <r>
      <rPr>
        <sz val="9"/>
        <rFont val="宋体"/>
        <family val="0"/>
      </rPr>
      <t>号</t>
    </r>
  </si>
  <si>
    <t>四、</t>
  </si>
  <si>
    <r>
      <t>社区民生项目</t>
    </r>
    <r>
      <rPr>
        <b/>
        <sz val="9"/>
        <rFont val="Arial"/>
        <family val="2"/>
      </rPr>
      <t>(42)</t>
    </r>
  </si>
  <si>
    <r>
      <t>竣工项目（26</t>
    </r>
    <r>
      <rPr>
        <b/>
        <sz val="9"/>
        <rFont val="Arial"/>
        <family val="2"/>
      </rPr>
      <t>)</t>
    </r>
  </si>
  <si>
    <t>续建项目（7）</t>
  </si>
  <si>
    <t>后环社区体育公园（二期）</t>
  </si>
  <si>
    <t>建设总面积约54800㎡，其中包括建筑面积约1000㎡、停车场约10441㎡、广场面积约6860㎡、道路面积约3742㎡、绿化面积约14336㎡、活动场地约18421㎡等。</t>
  </si>
  <si>
    <t xml:space="preserve">珠高发投〔2019〕55号 </t>
  </si>
  <si>
    <t>会同社区体育公园工程</t>
  </si>
  <si>
    <t>建设场地总面积70000平方米，主要工程内容包括水吧和运动驿站（含管理用房）511平方米、广场、园路、林荫停车场、绿化景观、照明、健身设施、篮球场、田径运动场、配套、小品和排水渠等。</t>
  </si>
  <si>
    <t>珠高发投〔2019〕23号</t>
  </si>
  <si>
    <t>淇澳红树林湿地公园工程</t>
  </si>
  <si>
    <t>建设面积约为 107万平方米。本项目主要设计内容为园路系统、集散广场、游船码头、科普基地、生态旱溪、观鸟台、景点介绍标识、景观照明等设施。</t>
  </si>
  <si>
    <t xml:space="preserve">珠高发投〔2019〕111号 </t>
  </si>
  <si>
    <t>淇澳南芒湾公园工程</t>
  </si>
  <si>
    <t xml:space="preserve">总建设面积约7.6公顷工程内容包括建筑工程、结构工程、绿化工程、景观工程、照明工程、给排水工程等。
</t>
  </si>
  <si>
    <t xml:space="preserve">珠高发投〔2019〕54号 </t>
  </si>
  <si>
    <t>红花山森林公园(二期)</t>
  </si>
  <si>
    <t>总施工面积约11000平方米，施工项包含约5000多平方米的绿化施工，园建广场施工，停车场约1000平方米施工，水景施工等 。</t>
  </si>
  <si>
    <r>
      <t>珠高发投〔2019〕93</t>
    </r>
    <r>
      <rPr>
        <sz val="9"/>
        <rFont val="宋体"/>
        <family val="0"/>
      </rPr>
      <t>号</t>
    </r>
  </si>
  <si>
    <t>海洋花园小区环境整治工程</t>
  </si>
  <si>
    <t>改造提升社区面积12546平方米，楼房9栋，建设给水管D100~D200约200米，消防管D150约198米，雨水管D300~D600约357米，污水管D300~D400约299米等。</t>
  </si>
  <si>
    <t>2018-2020</t>
  </si>
  <si>
    <t>珠高发投〔2019〕9号</t>
  </si>
  <si>
    <t>后环公园（三期）——远大美域公园提升改造工程</t>
  </si>
  <si>
    <t>提升改造总面积为10000㎡。其中包括足球场面积2280㎡、门球场面积972.76㎡、篮球场面积608㎡、乒乓球场面积209.17㎡、停车场面积544.14㎡、道路面积1215.49㎡、绿化面积4285.02㎡等。</t>
  </si>
  <si>
    <t>珠高发投【2019】68号</t>
  </si>
  <si>
    <r>
      <t>新开工项目</t>
    </r>
    <r>
      <rPr>
        <b/>
        <sz val="9"/>
        <rFont val="Arial"/>
        <family val="2"/>
      </rPr>
      <t>(8)</t>
    </r>
  </si>
  <si>
    <t>银坑半岛公园</t>
  </si>
  <si>
    <t>新建13万平方米公园，包括建筑、景观、绿化、照明、给排水、岩土、道路等工程。</t>
  </si>
  <si>
    <t>2018-2019</t>
  </si>
  <si>
    <t>珠高发投[2018]174号</t>
  </si>
  <si>
    <t>乡村振兴战略-会同那洲社区连片提升项目</t>
  </si>
  <si>
    <t>格力建投</t>
  </si>
  <si>
    <t>道路改造11500米，绿化景观改造43483㎡，生态沟渠1500m，围墙改造3870m，亮化照明600套，室外绿化广场60737㎡。</t>
  </si>
  <si>
    <t>珠高发投（2019）77号</t>
  </si>
  <si>
    <t>高新区东岸社区微改造项目</t>
  </si>
  <si>
    <t>雨污水管网改造、弱电下地、社区入口广场改造、路灯亮化、道路升级等。</t>
  </si>
  <si>
    <t>珠高发投（2019）78号</t>
  </si>
  <si>
    <t>雪亮工程</t>
  </si>
  <si>
    <t>区综治局</t>
  </si>
  <si>
    <t>前端感知系统建设、视频图像处理和存储系统建设、数字高新公共安全视频监控联网平台建设、综治一体化应用平台建设以及配套传输网络建设等。</t>
  </si>
  <si>
    <r>
      <t>珠高发投〔</t>
    </r>
    <r>
      <rPr>
        <sz val="9"/>
        <rFont val="Arial"/>
        <family val="2"/>
      </rPr>
      <t>2018</t>
    </r>
    <r>
      <rPr>
        <sz val="9"/>
        <rFont val="宋体"/>
        <family val="0"/>
      </rPr>
      <t>〕</t>
    </r>
    <r>
      <rPr>
        <sz val="9"/>
        <rFont val="Arial"/>
        <family val="2"/>
      </rPr>
      <t>213</t>
    </r>
    <r>
      <rPr>
        <sz val="9"/>
        <rFont val="宋体"/>
        <family val="0"/>
      </rPr>
      <t>号</t>
    </r>
  </si>
  <si>
    <t>唐家古镇保护与发展项目—共乐园改造工程（一期）</t>
  </si>
  <si>
    <t>改造面积共计112000平方米，针对鹅峰山进行山体修复，新建景亭2座，新建观景平台1处，修建登山步道1850米。针对共乐园3#停车场的山脚部分区域，建设入口广场、社区公园。本工程主要包含建筑工程、结构工程、绿化工程、景观工程、照明工程、给排水工程等。</t>
  </si>
  <si>
    <t>珠高发投〔2019〕95号</t>
  </si>
  <si>
    <t>北沙社区公园工程</t>
  </si>
  <si>
    <t>公园位于京珠高速西辅道与歧关路交叉的三角区域，面积约3.47万平米。</t>
  </si>
  <si>
    <t>珠高会纪〔2019〕19号</t>
  </si>
  <si>
    <t>科技创新海岸园区文体公园工程</t>
  </si>
  <si>
    <t>建设运动场地、活动广场、驿站、休闲观景区等。投资估算约为800万</t>
  </si>
  <si>
    <t>珠高发投[2019]87号</t>
  </si>
  <si>
    <t>下栅社区公园（二期）工程</t>
  </si>
  <si>
    <t>占地面积7060平方米，建设内容包括篮球场、羽毛球场、儿童活动中心、广场等，涉及专业包括景观、绿化、给排水、照明等。</t>
  </si>
  <si>
    <t>珠高发投〔2020〕33号</t>
  </si>
  <si>
    <t>新增新开工项目（1）</t>
  </si>
  <si>
    <t>远大美域市政公园提升改造工程</t>
  </si>
  <si>
    <t>本项目位于港湾大道与唐淇路交叉口东侧，面积约1.2公顷，以实施小广场及周边环境整治提升为主要内容，为后环社区服务中心提供配套活动空间,主要建设内容为景观工程、绿化工程、管线工程、电气程等。</t>
  </si>
  <si>
    <t>珠高会纪〔2020〕11号</t>
  </si>
  <si>
    <t>五、</t>
  </si>
  <si>
    <r>
      <t>卫生项目</t>
    </r>
    <r>
      <rPr>
        <b/>
        <sz val="9"/>
        <rFont val="Arial"/>
        <family val="2"/>
      </rPr>
      <t>(3)</t>
    </r>
  </si>
  <si>
    <r>
      <t>竣工项目结算款</t>
    </r>
    <r>
      <rPr>
        <b/>
        <sz val="9"/>
        <rFont val="Arial"/>
        <family val="2"/>
      </rPr>
      <t>(2)</t>
    </r>
  </si>
  <si>
    <t>续建项目（0）</t>
  </si>
  <si>
    <t>新开工项目(1)</t>
  </si>
  <si>
    <t>唐家湾镇卫生院改扩建工程</t>
  </si>
  <si>
    <t>区社会事业局</t>
  </si>
  <si>
    <r>
      <t>唐家湾镇卫生院改扩建工程拟在唐家湾镇卫生院原址改扩建，位于唐家湾镇前环路</t>
    </r>
    <r>
      <rPr>
        <sz val="9"/>
        <rFont val="Times New Roman"/>
        <family val="1"/>
      </rPr>
      <t>71</t>
    </r>
    <r>
      <rPr>
        <sz val="9"/>
        <rFont val="仿宋_GB2312"/>
        <family val="3"/>
      </rPr>
      <t>号，用地面积</t>
    </r>
    <r>
      <rPr>
        <sz val="9"/>
        <rFont val="Times New Roman"/>
        <family val="1"/>
      </rPr>
      <t>19357</t>
    </r>
    <r>
      <rPr>
        <sz val="9"/>
        <rFont val="仿宋_GB2312"/>
        <family val="3"/>
      </rPr>
      <t>平方米。规划建设一栋镇卫生院综合楼、地下停车场及室外配套工程等，主要包括医疗行政用房、配电房、医疗垃圾房等。本项目规划病床数</t>
    </r>
    <r>
      <rPr>
        <sz val="9"/>
        <rFont val="Times New Roman"/>
        <family val="1"/>
      </rPr>
      <t>96</t>
    </r>
    <r>
      <rPr>
        <sz val="9"/>
        <rFont val="仿宋_GB2312"/>
        <family val="3"/>
      </rPr>
      <t>床，基底面积</t>
    </r>
    <r>
      <rPr>
        <sz val="9"/>
        <rFont val="Times New Roman"/>
        <family val="1"/>
      </rPr>
      <t>1240</t>
    </r>
    <r>
      <rPr>
        <sz val="9"/>
        <rFont val="仿宋_GB2312"/>
        <family val="3"/>
      </rPr>
      <t>㎡，总建筑面积</t>
    </r>
    <r>
      <rPr>
        <sz val="9"/>
        <rFont val="Times New Roman"/>
        <family val="1"/>
      </rPr>
      <t>11300</t>
    </r>
    <r>
      <rPr>
        <sz val="9"/>
        <rFont val="仿宋_GB2312"/>
        <family val="3"/>
      </rPr>
      <t>㎡（其中地上建筑面积</t>
    </r>
    <r>
      <rPr>
        <sz val="9"/>
        <rFont val="Times New Roman"/>
        <family val="1"/>
      </rPr>
      <t>6924</t>
    </r>
    <r>
      <rPr>
        <sz val="9"/>
        <rFont val="仿宋_GB2312"/>
        <family val="3"/>
      </rPr>
      <t>㎡，地下建筑面积</t>
    </r>
    <r>
      <rPr>
        <sz val="9"/>
        <rFont val="Times New Roman"/>
        <family val="1"/>
      </rPr>
      <t>4376</t>
    </r>
    <r>
      <rPr>
        <sz val="9"/>
        <rFont val="仿宋_GB2312"/>
        <family val="3"/>
      </rPr>
      <t xml:space="preserve">㎡）。
</t>
    </r>
  </si>
  <si>
    <r>
      <t>珠高发投（</t>
    </r>
    <r>
      <rPr>
        <sz val="9"/>
        <rFont val="Times New Roman"/>
        <family val="1"/>
      </rPr>
      <t>2018</t>
    </r>
    <r>
      <rPr>
        <sz val="9"/>
        <rFont val="仿宋_GB2312"/>
        <family val="3"/>
      </rPr>
      <t>）</t>
    </r>
    <r>
      <rPr>
        <sz val="9"/>
        <rFont val="Times New Roman"/>
        <family val="1"/>
      </rPr>
      <t>96</t>
    </r>
    <r>
      <rPr>
        <sz val="9"/>
        <rFont val="仿宋_GB2312"/>
        <family val="3"/>
      </rPr>
      <t>号</t>
    </r>
  </si>
  <si>
    <t>六、</t>
  </si>
  <si>
    <r>
      <t>教育项目</t>
    </r>
    <r>
      <rPr>
        <b/>
        <sz val="9"/>
        <rFont val="Arial"/>
        <family val="2"/>
      </rPr>
      <t>(28)</t>
    </r>
  </si>
  <si>
    <r>
      <t>竣工项目结算款</t>
    </r>
    <r>
      <rPr>
        <b/>
        <sz val="9"/>
        <rFont val="Arial"/>
        <family val="2"/>
      </rPr>
      <t>(20)</t>
    </r>
  </si>
  <si>
    <r>
      <t>新开工项目</t>
    </r>
    <r>
      <rPr>
        <b/>
        <sz val="9"/>
        <rFont val="Arial"/>
        <family val="2"/>
      </rPr>
      <t>(5)</t>
    </r>
  </si>
  <si>
    <t>珠海高新区礼和中学建设工程</t>
  </si>
  <si>
    <r>
      <t>新建礼和中学，建设规模</t>
    </r>
    <r>
      <rPr>
        <sz val="9"/>
        <rFont val="Times New Roman"/>
        <family val="1"/>
      </rPr>
      <t>36</t>
    </r>
    <r>
      <rPr>
        <sz val="9"/>
        <rFont val="仿宋_GB2312"/>
        <family val="3"/>
      </rPr>
      <t xml:space="preserve">个班。
</t>
    </r>
  </si>
  <si>
    <t>珠高发投〔2020〕14号</t>
  </si>
  <si>
    <t>珠海高新区银星片区小学及幼儿园工程</t>
  </si>
  <si>
    <r>
      <t>银星片区新建小学</t>
    </r>
    <r>
      <rPr>
        <sz val="9"/>
        <rFont val="Times New Roman"/>
        <family val="1"/>
      </rPr>
      <t>1</t>
    </r>
    <r>
      <rPr>
        <sz val="9"/>
        <rFont val="仿宋_GB2312"/>
        <family val="3"/>
      </rPr>
      <t xml:space="preserve">所，建设规模24个教学班；新建幼儿园1所，建设规模9个班
</t>
    </r>
  </si>
  <si>
    <t>珠高发投〔2019〕121号</t>
  </si>
  <si>
    <t>受疫情影响，前期工作滞后。</t>
  </si>
  <si>
    <t>珠海高新区前环片区小学建设工程</t>
  </si>
  <si>
    <t xml:space="preserve">前环片区新建小学1所，建设规模30个班。
</t>
  </si>
  <si>
    <t>珠高发投〔2019〕116号</t>
  </si>
  <si>
    <t>珠海高新区南围片区幼儿园建设工程</t>
  </si>
  <si>
    <r>
      <t>新建南围片区幼儿园，建设规模</t>
    </r>
    <r>
      <rPr>
        <sz val="9"/>
        <rFont val="Times New Roman"/>
        <family val="1"/>
      </rPr>
      <t>18</t>
    </r>
    <r>
      <rPr>
        <sz val="9"/>
        <rFont val="仿宋_GB2312"/>
        <family val="3"/>
      </rPr>
      <t xml:space="preserve">个班。
</t>
    </r>
  </si>
  <si>
    <t>/</t>
  </si>
  <si>
    <t>区域环保排放问题未解决。</t>
  </si>
  <si>
    <t>珠海高新区金鼎第一小学食堂改扩建工程</t>
  </si>
  <si>
    <t xml:space="preserve">建设内容：食堂改扩建、新建连廊及门卫二。
</t>
  </si>
  <si>
    <t>珠高发投〔2019〕98号</t>
  </si>
  <si>
    <t>新增新开工项目(3)</t>
  </si>
  <si>
    <t>珠海高新区永丰片区小学工程</t>
  </si>
  <si>
    <t>新建永丰片区小学， 建设规模36个班。</t>
  </si>
  <si>
    <t>珠高发投〔2020〕35号</t>
  </si>
  <si>
    <t>珠海高新区礼和小学提升工程</t>
  </si>
  <si>
    <t>改造操场，改建楼梯，增加雨棚等。</t>
  </si>
  <si>
    <t>珠高会纪〔2020〕14 号</t>
  </si>
  <si>
    <t>凤凰兰亭小区配套幼儿园装修工程</t>
  </si>
  <si>
    <t>凤凰兰亭小区配套幼儿园为6个班的标准化幼儿园，室内装修及室外景观绿化工程等</t>
  </si>
  <si>
    <t>珠高发投〔2020〕43号</t>
  </si>
  <si>
    <t>七、</t>
  </si>
  <si>
    <r>
      <t>文化项目</t>
    </r>
    <r>
      <rPr>
        <b/>
        <sz val="9"/>
        <rFont val="Arial"/>
        <family val="2"/>
      </rPr>
      <t>(24)</t>
    </r>
  </si>
  <si>
    <t>竣工项目结算款（18）</t>
  </si>
  <si>
    <t>续建项目（2）</t>
  </si>
  <si>
    <t>广达唐公祠维修工程</t>
  </si>
  <si>
    <t xml:space="preserve">主要工程内容包括拆除加建、封堵后开窗洞、屋面揭顶重铺、恢复一进及二进天井、恢复两廊、墙面及地面清理修补、更换破损木构件并重做油漆、灰塑修复等。
</t>
  </si>
  <si>
    <t>珠高发投〔2020〕15号</t>
  </si>
  <si>
    <t>玉我唐公祠维修工程</t>
  </si>
  <si>
    <t>主要工程内容包括拆除加建、屋面揭顶重铺、墙面及地面清理修补、木结构及木构件修复、重做油漆、彩画清理、墀头恢复等。</t>
  </si>
  <si>
    <t>珠高发投〔2019〕89号</t>
  </si>
  <si>
    <r>
      <t>新开工项目</t>
    </r>
    <r>
      <rPr>
        <b/>
        <sz val="9"/>
        <rFont val="Arial"/>
        <family val="2"/>
      </rPr>
      <t>(4)</t>
    </r>
  </si>
  <si>
    <t>唐家湾博物馆工程</t>
  </si>
  <si>
    <r>
      <t>建设内容分为土建部分和展陈部分，其中的土建部分主要包括：拆除工程、景观工程、建筑工程、室外工程、室内工程、附属工程。用地面积：</t>
    </r>
    <r>
      <rPr>
        <sz val="9"/>
        <rFont val="Times New Roman"/>
        <family val="1"/>
      </rPr>
      <t>2572.17M</t>
    </r>
    <r>
      <rPr>
        <vertAlign val="superscript"/>
        <sz val="9"/>
        <rFont val="Times New Roman"/>
        <family val="1"/>
      </rPr>
      <t>2</t>
    </r>
    <r>
      <rPr>
        <sz val="9"/>
        <rFont val="宋体"/>
        <family val="0"/>
      </rPr>
      <t>，建筑面积：</t>
    </r>
    <r>
      <rPr>
        <sz val="9"/>
        <rFont val="Times New Roman"/>
        <family val="1"/>
      </rPr>
      <t>2927M</t>
    </r>
    <r>
      <rPr>
        <vertAlign val="superscript"/>
        <sz val="9"/>
        <rFont val="Times New Roman"/>
        <family val="1"/>
      </rPr>
      <t>2</t>
    </r>
  </si>
  <si>
    <t>珠高发投〔2020〕22号</t>
  </si>
  <si>
    <t>预算审核、招标降幅</t>
  </si>
  <si>
    <t>苏兆征故居陈列馆提升完善工程</t>
  </si>
  <si>
    <t xml:space="preserve">根据陈展大纲进行展陈设计及施工（包括建筑、装修、布展、空调、消防、强弱电、安防等）
</t>
  </si>
  <si>
    <r>
      <t>珠高会纪</t>
    </r>
    <r>
      <rPr>
        <sz val="9"/>
        <rFont val="Times New Roman"/>
        <family val="1"/>
      </rPr>
      <t xml:space="preserve">
</t>
    </r>
    <r>
      <rPr>
        <sz val="9"/>
        <rFont val="宋体"/>
        <family val="0"/>
      </rPr>
      <t>（</t>
    </r>
    <r>
      <rPr>
        <sz val="9"/>
        <rFont val="Times New Roman"/>
        <family val="1"/>
      </rPr>
      <t>2019</t>
    </r>
    <r>
      <rPr>
        <sz val="9"/>
        <rFont val="宋体"/>
        <family val="0"/>
      </rPr>
      <t>）</t>
    </r>
    <r>
      <rPr>
        <sz val="9"/>
        <rFont val="Times New Roman"/>
        <family val="1"/>
      </rPr>
      <t>34</t>
    </r>
    <r>
      <rPr>
        <sz val="9"/>
        <rFont val="宋体"/>
        <family val="0"/>
      </rPr>
      <t>号</t>
    </r>
  </si>
  <si>
    <t>唐家市民艺术中心优化提升工程</t>
  </si>
  <si>
    <t xml:space="preserve">主要工程内容包括三至七层室内装饰、多媒体、机电安装、暖通消防工程、软装饰及设计、监理等。
</t>
  </si>
  <si>
    <r>
      <t>珠高会纪</t>
    </r>
    <r>
      <rPr>
        <sz val="9"/>
        <rFont val="Times New Roman"/>
        <family val="1"/>
      </rPr>
      <t xml:space="preserve">
</t>
    </r>
    <r>
      <rPr>
        <sz val="9"/>
        <rFont val="宋体"/>
        <family val="0"/>
      </rPr>
      <t>（</t>
    </r>
    <r>
      <rPr>
        <sz val="9"/>
        <rFont val="Times New Roman"/>
        <family val="1"/>
      </rPr>
      <t>2019</t>
    </r>
    <r>
      <rPr>
        <sz val="9"/>
        <rFont val="宋体"/>
        <family val="0"/>
      </rPr>
      <t>）</t>
    </r>
    <r>
      <rPr>
        <sz val="9"/>
        <rFont val="Times New Roman"/>
        <family val="1"/>
      </rPr>
      <t>1</t>
    </r>
    <r>
      <rPr>
        <sz val="9"/>
        <rFont val="宋体"/>
        <family val="0"/>
      </rPr>
      <t>号</t>
    </r>
  </si>
  <si>
    <t>唐家梁氏大宗祠维修工程</t>
  </si>
  <si>
    <t>主要工程内容包括封堵后开窗洞、屋面揭顶重铺、墙面及地面清理修补、更换破损木构件并重做油漆、灰塑、墀头修复、疏通排水等。</t>
  </si>
  <si>
    <t>珠高发投〔2020〕37号</t>
  </si>
  <si>
    <t>八、</t>
  </si>
  <si>
    <t>消防项目（8）</t>
  </si>
  <si>
    <r>
      <t>竣工项目结算款</t>
    </r>
    <r>
      <rPr>
        <b/>
        <sz val="9"/>
        <rFont val="Arial"/>
        <family val="2"/>
      </rPr>
      <t>(5)</t>
    </r>
  </si>
  <si>
    <r>
      <t>续建项目（1</t>
    </r>
    <r>
      <rPr>
        <b/>
        <sz val="9"/>
        <rFont val="Arial"/>
        <family val="2"/>
      </rPr>
      <t>)</t>
    </r>
  </si>
  <si>
    <t>凤凰山防火通道工程</t>
  </si>
  <si>
    <t>建设内容及规模包括: (一)新建森林防火道路系统，设计宽度1.2 米，总设计里程8 1.4 公里，新建简易扑火通道系统，设计宽度1.2 米，总设计里程约100 公里; (二)新建森林消防供水系统，包括水泵房2 座、1 类蓄水池( 600 立方米) 1 座， 2 类蓄水池( 200 立方米) 25 座、消防给水管74 公里、室外消防栓240 个以及森林抚育取水点20 个等; (三)新建森林防火基础设施，包括每问约10 平方米的管理用房16 间和瞟望塔2 座等; (四)新建森林防火视频监控系统和标志标识系统等辅助设施等。</t>
  </si>
  <si>
    <t>珠高发投〔2018〕 167 号</t>
  </si>
  <si>
    <r>
      <t>新开工项目</t>
    </r>
    <r>
      <rPr>
        <b/>
        <sz val="9"/>
        <rFont val="Arial"/>
        <family val="2"/>
      </rPr>
      <t>(2)</t>
    </r>
  </si>
  <si>
    <t>高新区专业森林消防队伍训练基地工程</t>
  </si>
  <si>
    <t>区安监局</t>
  </si>
  <si>
    <t>建管中心</t>
  </si>
  <si>
    <t>主要工程建设办公室、培训室、活动室、装备库、食堂、宿舍等计容6360平方为，建筑基底面积不超过3180平方米</t>
  </si>
  <si>
    <t>珠高党纪〔2019〕44号</t>
  </si>
  <si>
    <t>唐家消防中队水上训练设施暨综合安全体验馆工程</t>
  </si>
  <si>
    <t>建设共两层建筑物，一层面积约400平方米，包括游泳池、淋浴间、大厅二层为综合体验馆，包括消防、安全等。</t>
  </si>
  <si>
    <t>珠高发投〔2020〕50号</t>
  </si>
  <si>
    <t>九、</t>
  </si>
  <si>
    <t>信息化项目（1）</t>
  </si>
  <si>
    <r>
      <t>竣工项目结算款（0</t>
    </r>
    <r>
      <rPr>
        <b/>
        <sz val="9"/>
        <rFont val="Arial"/>
        <family val="2"/>
      </rPr>
      <t>)</t>
    </r>
  </si>
  <si>
    <t>珠海市网络安全和信息化教育培训基地</t>
  </si>
  <si>
    <t>区党政办</t>
  </si>
  <si>
    <t>根据市委网信办相关要求，拟与我区共建珠海市网络安全和信息化教育培训基地，为全市党政机关、企事业单位干部职工等提供一个网络安全和信息化教育培训的平台及体验场所，该培训基地建设面积为697平方米。</t>
  </si>
  <si>
    <t>2020</t>
  </si>
  <si>
    <r>
      <t>珠高会纪〔</t>
    </r>
    <r>
      <rPr>
        <sz val="9"/>
        <rFont val="Times New Roman"/>
        <family val="1"/>
      </rPr>
      <t>2019</t>
    </r>
    <r>
      <rPr>
        <sz val="9"/>
        <rFont val="宋体"/>
        <family val="0"/>
      </rPr>
      <t>〕</t>
    </r>
    <r>
      <rPr>
        <sz val="9"/>
        <rFont val="Times New Roman"/>
        <family val="1"/>
      </rPr>
      <t>25</t>
    </r>
    <r>
      <rPr>
        <sz val="9"/>
        <rFont val="宋体"/>
        <family val="0"/>
      </rPr>
      <t>号</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</si>
</sst>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0.00_ "/>
    <numFmt numFmtId="179" formatCode="#,##0_ "/>
    <numFmt numFmtId="180" formatCode="0_ "/>
    <numFmt numFmtId="181" formatCode="0_);[Red]\(0\)"/>
  </numFmts>
  <fonts count="47">
    <font>
      <sz val="11"/>
      <color indexed="8"/>
      <name val="宋体"/>
      <family val="0"/>
    </font>
    <font>
      <sz val="11"/>
      <name val="宋体"/>
      <family val="0"/>
    </font>
    <font>
      <sz val="12"/>
      <name val="宋体"/>
      <family val="0"/>
    </font>
    <font>
      <sz val="9"/>
      <name val="宋体"/>
      <family val="0"/>
    </font>
    <font>
      <sz val="12"/>
      <name val="Times New Roman"/>
      <family val="1"/>
    </font>
    <font>
      <sz val="10"/>
      <name val="Times New Roman"/>
      <family val="1"/>
    </font>
    <font>
      <sz val="9"/>
      <name val="Times New Roman"/>
      <family val="1"/>
    </font>
    <font>
      <sz val="12"/>
      <name val="黑体"/>
      <family val="0"/>
    </font>
    <font>
      <sz val="20"/>
      <name val="方正小标宋简体"/>
      <family val="4"/>
    </font>
    <font>
      <sz val="18"/>
      <name val="黑体"/>
      <family val="0"/>
    </font>
    <font>
      <sz val="10"/>
      <name val="宋体"/>
      <family val="0"/>
    </font>
    <font>
      <sz val="10"/>
      <name val="Arial"/>
      <family val="2"/>
    </font>
    <font>
      <sz val="12"/>
      <name val="Arial"/>
      <family val="2"/>
    </font>
    <font>
      <sz val="9"/>
      <name val="Arial"/>
      <family val="2"/>
    </font>
    <font>
      <b/>
      <sz val="9"/>
      <name val="宋体"/>
      <family val="0"/>
    </font>
    <font>
      <b/>
      <sz val="9"/>
      <name val="Arial"/>
      <family val="2"/>
    </font>
    <font>
      <b/>
      <sz val="9"/>
      <name val="仿宋_GB2312"/>
      <family val="3"/>
    </font>
    <font>
      <sz val="9"/>
      <name val="仿宋_GB2312"/>
      <family val="3"/>
    </font>
    <font>
      <b/>
      <sz val="9"/>
      <name val="Times New Roman"/>
      <family val="1"/>
    </font>
    <font>
      <sz val="9"/>
      <color indexed="8"/>
      <name val="宋体"/>
      <family val="0"/>
    </font>
    <font>
      <b/>
      <sz val="9"/>
      <color indexed="8"/>
      <name val="宋体"/>
      <family val="0"/>
    </font>
    <font>
      <b/>
      <sz val="12"/>
      <name val="宋体"/>
      <family val="0"/>
    </font>
    <font>
      <sz val="9"/>
      <color indexed="8"/>
      <name val="Times New Roman"/>
      <family val="1"/>
    </font>
    <font>
      <b/>
      <sz val="10"/>
      <name val="Arial"/>
      <family val="2"/>
    </font>
    <font>
      <sz val="9"/>
      <color indexed="10"/>
      <name val="宋体"/>
      <family val="0"/>
    </font>
    <font>
      <b/>
      <sz val="12"/>
      <name val="Arial"/>
      <family val="2"/>
    </font>
    <font>
      <sz val="11"/>
      <color indexed="9"/>
      <name val="宋体"/>
      <family val="0"/>
    </font>
    <font>
      <b/>
      <sz val="11"/>
      <color indexed="8"/>
      <name val="宋体"/>
      <family val="0"/>
    </font>
    <font>
      <sz val="11"/>
      <color indexed="20"/>
      <name val="宋体"/>
      <family val="0"/>
    </font>
    <font>
      <i/>
      <sz val="11"/>
      <color indexed="23"/>
      <name val="宋体"/>
      <family val="0"/>
    </font>
    <font>
      <sz val="11"/>
      <color indexed="52"/>
      <name val="宋体"/>
      <family val="0"/>
    </font>
    <font>
      <u val="single"/>
      <sz val="11"/>
      <color indexed="12"/>
      <name val="宋体"/>
      <family val="0"/>
    </font>
    <font>
      <sz val="11"/>
      <color indexed="62"/>
      <name val="宋体"/>
      <family val="0"/>
    </font>
    <font>
      <sz val="11"/>
      <color indexed="10"/>
      <name val="宋体"/>
      <family val="0"/>
    </font>
    <font>
      <b/>
      <sz val="11"/>
      <color indexed="9"/>
      <name val="宋体"/>
      <family val="0"/>
    </font>
    <font>
      <b/>
      <sz val="15"/>
      <color indexed="56"/>
      <name val="宋体"/>
      <family val="0"/>
    </font>
    <font>
      <b/>
      <sz val="11"/>
      <color indexed="56"/>
      <name val="宋体"/>
      <family val="0"/>
    </font>
    <font>
      <u val="single"/>
      <sz val="11"/>
      <color indexed="20"/>
      <name val="宋体"/>
      <family val="0"/>
    </font>
    <font>
      <sz val="11"/>
      <color indexed="60"/>
      <name val="宋体"/>
      <family val="0"/>
    </font>
    <font>
      <sz val="10"/>
      <name val="Helv"/>
      <family val="2"/>
    </font>
    <font>
      <b/>
      <sz val="13"/>
      <color indexed="56"/>
      <name val="宋体"/>
      <family val="0"/>
    </font>
    <font>
      <b/>
      <sz val="18"/>
      <color indexed="56"/>
      <name val="宋体"/>
      <family val="0"/>
    </font>
    <font>
      <sz val="11"/>
      <color indexed="17"/>
      <name val="宋体"/>
      <family val="0"/>
    </font>
    <font>
      <b/>
      <sz val="11"/>
      <color indexed="52"/>
      <name val="宋体"/>
      <family val="0"/>
    </font>
    <font>
      <b/>
      <sz val="11"/>
      <color indexed="63"/>
      <name val="宋体"/>
      <family val="0"/>
    </font>
    <font>
      <sz val="9"/>
      <color indexed="8"/>
      <name val="仿宋_GB2312"/>
      <family val="3"/>
    </font>
    <font>
      <vertAlign val="superscript"/>
      <sz val="9"/>
      <name val="Times New Roman"/>
      <family val="1"/>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style="thin"/>
      <top style="thin"/>
      <bottom/>
    </border>
    <border>
      <left style="thin"/>
      <right style="thin"/>
      <top/>
      <bottom style="thin"/>
    </border>
    <border>
      <left style="thin"/>
      <right/>
      <top/>
      <bottom style="thin"/>
    </border>
    <border>
      <left/>
      <right style="thin"/>
      <top/>
      <bottom style="thin"/>
    </border>
    <border>
      <left/>
      <right>
        <color indexed="63"/>
      </right>
      <top style="thin"/>
      <bottom style="thin"/>
    </border>
    <border>
      <left style="thin"/>
      <right/>
      <top/>
      <bottom/>
    </border>
  </borders>
  <cellStyleXfs count="9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6" fillId="4"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0" fillId="6" borderId="2" applyNumberFormat="0" applyFont="0" applyAlignment="0" applyProtection="0"/>
    <xf numFmtId="0" fontId="33" fillId="0" borderId="0" applyNumberFormat="0" applyFill="0" applyBorder="0" applyAlignment="0" applyProtection="0"/>
    <xf numFmtId="0" fontId="0" fillId="0" borderId="0">
      <alignment/>
      <protection/>
    </xf>
    <xf numFmtId="0" fontId="26" fillId="7" borderId="0" applyNumberFormat="0" applyBorder="0" applyAlignment="0" applyProtection="0"/>
    <xf numFmtId="0" fontId="36" fillId="0" borderId="0" applyNumberFormat="0" applyFill="0" applyBorder="0" applyAlignment="0" applyProtection="0"/>
    <xf numFmtId="0" fontId="39" fillId="0" borderId="0">
      <alignment/>
      <protection/>
    </xf>
    <xf numFmtId="0" fontId="41" fillId="0" borderId="0" applyNumberFormat="0" applyFill="0" applyBorder="0" applyAlignment="0" applyProtection="0"/>
    <xf numFmtId="0" fontId="29" fillId="0" borderId="0" applyNumberFormat="0" applyFill="0" applyBorder="0" applyAlignment="0" applyProtection="0"/>
    <xf numFmtId="0" fontId="35" fillId="0" borderId="3" applyNumberFormat="0" applyFill="0" applyAlignment="0" applyProtection="0"/>
    <xf numFmtId="0" fontId="40" fillId="0" borderId="4" applyNumberFormat="0" applyFill="0" applyAlignment="0" applyProtection="0"/>
    <xf numFmtId="0" fontId="26" fillId="8" borderId="0" applyNumberFormat="0" applyBorder="0" applyAlignment="0" applyProtection="0"/>
    <xf numFmtId="0" fontId="0" fillId="0" borderId="0" applyProtection="0">
      <alignment/>
    </xf>
    <xf numFmtId="0" fontId="36" fillId="0" borderId="5" applyNumberFormat="0" applyFill="0" applyAlignment="0" applyProtection="0"/>
    <xf numFmtId="0" fontId="26" fillId="9" borderId="0" applyNumberFormat="0" applyBorder="0" applyAlignment="0" applyProtection="0"/>
    <xf numFmtId="0" fontId="44" fillId="10" borderId="6" applyNumberFormat="0" applyAlignment="0" applyProtection="0"/>
    <xf numFmtId="0" fontId="43" fillId="10" borderId="1" applyNumberFormat="0" applyAlignment="0" applyProtection="0"/>
    <xf numFmtId="0" fontId="0" fillId="0" borderId="0">
      <alignment/>
      <protection/>
    </xf>
    <xf numFmtId="0" fontId="34" fillId="11" borderId="7" applyNumberFormat="0" applyAlignment="0" applyProtection="0"/>
    <xf numFmtId="0" fontId="0" fillId="3" borderId="0" applyNumberFormat="0" applyBorder="0" applyAlignment="0" applyProtection="0"/>
    <xf numFmtId="0" fontId="26" fillId="12" borderId="0" applyNumberFormat="0" applyBorder="0" applyAlignment="0" applyProtection="0"/>
    <xf numFmtId="0" fontId="30" fillId="0" borderId="8" applyNumberFormat="0" applyFill="0" applyAlignment="0" applyProtection="0"/>
    <xf numFmtId="0" fontId="27" fillId="0" borderId="9" applyNumberFormat="0" applyFill="0" applyAlignment="0" applyProtection="0"/>
    <xf numFmtId="0" fontId="42" fillId="2" borderId="0" applyNumberFormat="0" applyBorder="0" applyAlignment="0" applyProtection="0"/>
    <xf numFmtId="0" fontId="38" fillId="13" borderId="0" applyNumberFormat="0" applyBorder="0" applyAlignment="0" applyProtection="0"/>
    <xf numFmtId="0" fontId="0" fillId="14" borderId="0" applyNumberFormat="0" applyBorder="0" applyAlignment="0" applyProtection="0"/>
    <xf numFmtId="0" fontId="26"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6" fillId="18" borderId="0" applyNumberFormat="0" applyBorder="0" applyAlignment="0" applyProtection="0"/>
    <xf numFmtId="0" fontId="26" fillId="9" borderId="0" applyNumberFormat="0" applyBorder="0" applyAlignment="0" applyProtection="0"/>
    <xf numFmtId="0" fontId="0" fillId="19" borderId="0" applyNumberFormat="0" applyBorder="0" applyAlignment="0" applyProtection="0"/>
    <xf numFmtId="0" fontId="0" fillId="0" borderId="0">
      <alignment/>
      <protection/>
    </xf>
    <xf numFmtId="0" fontId="0" fillId="0" borderId="0">
      <alignment/>
      <protection/>
    </xf>
    <xf numFmtId="0" fontId="0" fillId="19" borderId="0" applyNumberFormat="0" applyBorder="0" applyAlignment="0" applyProtection="0"/>
    <xf numFmtId="0" fontId="26" fillId="20" borderId="0" applyNumberFormat="0" applyBorder="0" applyAlignment="0" applyProtection="0"/>
    <xf numFmtId="0" fontId="0" fillId="17"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0" fillId="22" borderId="0" applyNumberFormat="0" applyBorder="0" applyAlignment="0" applyProtection="0"/>
    <xf numFmtId="0" fontId="0" fillId="0" borderId="0">
      <alignment/>
      <protection/>
    </xf>
    <xf numFmtId="0" fontId="0" fillId="0" borderId="0">
      <alignment/>
      <protection/>
    </xf>
    <xf numFmtId="0" fontId="26" fillId="23" borderId="0" applyNumberFormat="0" applyBorder="0" applyAlignment="0" applyProtection="0"/>
    <xf numFmtId="0" fontId="2" fillId="0" borderId="0">
      <alignment/>
      <protection/>
    </xf>
    <xf numFmtId="0" fontId="2" fillId="0" borderId="0" applyFill="0" applyProtection="0">
      <alignment/>
    </xf>
    <xf numFmtId="0" fontId="2" fillId="0" borderId="0">
      <alignment/>
      <protection/>
    </xf>
    <xf numFmtId="0" fontId="0" fillId="0" borderId="0">
      <alignment vertical="center"/>
      <protection/>
    </xf>
    <xf numFmtId="0" fontId="3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pplyProtection="0">
      <alignment/>
    </xf>
    <xf numFmtId="0" fontId="2" fillId="0" borderId="0" applyProtection="0">
      <alignment/>
    </xf>
    <xf numFmtId="43" fontId="0" fillId="0" borderId="0" applyFont="0" applyFill="0" applyBorder="0" applyAlignment="0" applyProtection="0"/>
  </cellStyleXfs>
  <cellXfs count="201">
    <xf numFmtId="0" fontId="0" fillId="0" borderId="0" xfId="0" applyFont="1" applyAlignment="1">
      <alignment vertical="center"/>
    </xf>
    <xf numFmtId="0" fontId="2" fillId="0" borderId="0" xfId="86" applyFont="1" applyFill="1" applyAlignment="1">
      <alignment/>
      <protection/>
    </xf>
    <xf numFmtId="0" fontId="2" fillId="0" borderId="0" xfId="86" applyFont="1" applyFill="1" applyAlignment="1">
      <alignment vertical="center" wrapText="1"/>
      <protection/>
    </xf>
    <xf numFmtId="0" fontId="3" fillId="0" borderId="0" xfId="86" applyFont="1" applyFill="1" applyAlignment="1">
      <alignment horizontal="center" vertical="center" wrapText="1"/>
      <protection/>
    </xf>
    <xf numFmtId="0" fontId="0" fillId="0" borderId="0" xfId="0" applyFont="1" applyFill="1" applyAlignment="1">
      <alignment vertical="center"/>
    </xf>
    <xf numFmtId="0" fontId="1" fillId="0" borderId="0" xfId="0" applyFont="1" applyFill="1" applyAlignment="1">
      <alignment vertical="center"/>
    </xf>
    <xf numFmtId="49" fontId="4" fillId="0" borderId="0" xfId="86" applyNumberFormat="1" applyFont="1" applyFill="1" applyAlignment="1">
      <alignment horizontal="center" vertical="center" wrapText="1"/>
      <protection/>
    </xf>
    <xf numFmtId="0" fontId="5" fillId="0" borderId="0" xfId="86" applyFont="1" applyFill="1" applyAlignment="1">
      <alignment horizontal="center" vertical="center" wrapText="1"/>
      <protection/>
    </xf>
    <xf numFmtId="0" fontId="4" fillId="0" borderId="0" xfId="86" applyFont="1" applyFill="1" applyAlignment="1">
      <alignment horizontal="center" vertical="center" wrapText="1"/>
      <protection/>
    </xf>
    <xf numFmtId="0" fontId="6" fillId="0" borderId="0" xfId="86" applyFont="1" applyFill="1" applyAlignment="1">
      <alignment horizontal="left" vertical="center" wrapText="1"/>
      <protection/>
    </xf>
    <xf numFmtId="0" fontId="6" fillId="0" borderId="0" xfId="86" applyFont="1" applyFill="1" applyAlignment="1">
      <alignment horizontal="right" vertical="center" wrapText="1"/>
      <protection/>
    </xf>
    <xf numFmtId="0" fontId="6" fillId="0" borderId="0" xfId="86" applyFont="1" applyFill="1" applyAlignment="1">
      <alignment horizontal="center" vertical="center" wrapText="1"/>
      <protection/>
    </xf>
    <xf numFmtId="176" fontId="6" fillId="0" borderId="0" xfId="86" applyNumberFormat="1" applyFont="1" applyFill="1" applyAlignment="1">
      <alignment horizontal="right" vertical="center" wrapText="1"/>
      <protection/>
    </xf>
    <xf numFmtId="176" fontId="4" fillId="0" borderId="0" xfId="86" applyNumberFormat="1" applyFont="1" applyFill="1" applyAlignment="1">
      <alignment horizontal="right" vertical="center" wrapText="1"/>
      <protection/>
    </xf>
    <xf numFmtId="177" fontId="4" fillId="0" borderId="0" xfId="86" applyNumberFormat="1" applyFont="1" applyFill="1" applyAlignment="1">
      <alignment horizontal="left" vertical="center" wrapText="1"/>
      <protection/>
    </xf>
    <xf numFmtId="0" fontId="2" fillId="0" borderId="0" xfId="86" applyFont="1" applyFill="1" applyBorder="1">
      <alignment/>
      <protection/>
    </xf>
    <xf numFmtId="0" fontId="2" fillId="0" borderId="0" xfId="86" applyFont="1" applyFill="1">
      <alignment/>
      <protection/>
    </xf>
    <xf numFmtId="49" fontId="7" fillId="0" borderId="0" xfId="86" applyNumberFormat="1" applyFont="1" applyFill="1" applyAlignment="1">
      <alignment horizontal="left" vertical="center" wrapText="1"/>
      <protection/>
    </xf>
    <xf numFmtId="49" fontId="8" fillId="0" borderId="0" xfId="86" applyNumberFormat="1" applyFont="1" applyFill="1" applyAlignment="1">
      <alignment horizontal="center" vertical="center" wrapText="1"/>
      <protection/>
    </xf>
    <xf numFmtId="49" fontId="8" fillId="0" borderId="0" xfId="86" applyNumberFormat="1" applyFont="1" applyFill="1" applyAlignment="1">
      <alignment horizontal="left" vertical="center" wrapText="1"/>
      <protection/>
    </xf>
    <xf numFmtId="49" fontId="8" fillId="0" borderId="0" xfId="86" applyNumberFormat="1" applyFont="1" applyFill="1" applyAlignment="1">
      <alignment horizontal="right" vertical="center" wrapText="1"/>
      <protection/>
    </xf>
    <xf numFmtId="49" fontId="9" fillId="0" borderId="0" xfId="86" applyNumberFormat="1" applyFont="1" applyFill="1" applyAlignment="1">
      <alignment horizontal="center" vertical="center" wrapText="1"/>
      <protection/>
    </xf>
    <xf numFmtId="49" fontId="9" fillId="0" borderId="0" xfId="86" applyNumberFormat="1" applyFont="1" applyFill="1" applyAlignment="1">
      <alignment horizontal="left" vertical="center" wrapText="1"/>
      <protection/>
    </xf>
    <xf numFmtId="49" fontId="9" fillId="0" borderId="0" xfId="86" applyNumberFormat="1" applyFont="1" applyFill="1" applyAlignment="1">
      <alignment horizontal="right" vertical="center" wrapText="1"/>
      <protection/>
    </xf>
    <xf numFmtId="49" fontId="10" fillId="0" borderId="0" xfId="86" applyNumberFormat="1" applyFont="1" applyFill="1" applyAlignment="1">
      <alignment horizontal="center" vertical="center"/>
      <protection/>
    </xf>
    <xf numFmtId="0" fontId="5" fillId="0" borderId="0" xfId="86" applyFont="1" applyFill="1" applyAlignment="1">
      <alignment horizontal="center" vertical="center"/>
      <protection/>
    </xf>
    <xf numFmtId="0" fontId="4" fillId="0" borderId="0" xfId="86" applyFont="1" applyFill="1" applyBorder="1" applyAlignment="1">
      <alignment horizontal="center" vertical="center"/>
      <protection/>
    </xf>
    <xf numFmtId="0" fontId="4" fillId="0" borderId="0" xfId="86" applyFont="1" applyFill="1" applyBorder="1" applyAlignment="1">
      <alignment horizontal="left" vertical="center" wrapText="1"/>
      <protection/>
    </xf>
    <xf numFmtId="0" fontId="4" fillId="0" borderId="0" xfId="86" applyFont="1" applyFill="1" applyBorder="1" applyAlignment="1">
      <alignment horizontal="right" vertical="center"/>
      <protection/>
    </xf>
    <xf numFmtId="0" fontId="3" fillId="0" borderId="0" xfId="86" applyFont="1" applyFill="1" applyBorder="1" applyAlignment="1">
      <alignment horizontal="center" vertical="center"/>
      <protection/>
    </xf>
    <xf numFmtId="49" fontId="10" fillId="0" borderId="10" xfId="86" applyNumberFormat="1" applyFont="1" applyFill="1" applyBorder="1" applyAlignment="1">
      <alignment horizontal="center" vertical="center" wrapText="1"/>
      <protection/>
    </xf>
    <xf numFmtId="0" fontId="10" fillId="0" borderId="10" xfId="86" applyFont="1" applyFill="1" applyBorder="1" applyAlignment="1">
      <alignment horizontal="center" vertical="center" wrapText="1"/>
      <protection/>
    </xf>
    <xf numFmtId="0" fontId="3" fillId="0" borderId="10" xfId="86" applyFont="1" applyFill="1" applyBorder="1" applyAlignment="1">
      <alignment horizontal="center" vertical="center" wrapText="1"/>
      <protection/>
    </xf>
    <xf numFmtId="49" fontId="11" fillId="0" borderId="10" xfId="86" applyNumberFormat="1" applyFont="1" applyFill="1" applyBorder="1" applyAlignment="1">
      <alignment horizontal="center" vertical="center" wrapText="1"/>
      <protection/>
    </xf>
    <xf numFmtId="0" fontId="11" fillId="0" borderId="10" xfId="86" applyFont="1" applyFill="1" applyBorder="1" applyAlignment="1">
      <alignment horizontal="center" vertical="center" wrapText="1"/>
      <protection/>
    </xf>
    <xf numFmtId="0" fontId="12" fillId="0" borderId="10" xfId="86" applyFont="1" applyFill="1" applyBorder="1" applyAlignment="1">
      <alignment horizontal="center" vertical="center" wrapText="1"/>
      <protection/>
    </xf>
    <xf numFmtId="0" fontId="13" fillId="0" borderId="10" xfId="86" applyFont="1" applyFill="1" applyBorder="1" applyAlignment="1">
      <alignment horizontal="center" vertical="center" wrapText="1"/>
      <protection/>
    </xf>
    <xf numFmtId="49" fontId="13" fillId="0" borderId="11" xfId="86" applyNumberFormat="1" applyFont="1" applyFill="1" applyBorder="1" applyAlignment="1">
      <alignment horizontal="center" vertical="center" wrapText="1"/>
      <protection/>
    </xf>
    <xf numFmtId="49" fontId="13" fillId="0" borderId="10" xfId="86" applyNumberFormat="1" applyFont="1" applyFill="1" applyBorder="1" applyAlignment="1">
      <alignment horizontal="center" vertical="center" wrapText="1"/>
      <protection/>
    </xf>
    <xf numFmtId="0" fontId="14" fillId="0" borderId="12" xfId="86" applyFont="1" applyFill="1" applyBorder="1" applyAlignment="1">
      <alignment horizontal="center" vertical="center" wrapText="1"/>
      <protection/>
    </xf>
    <xf numFmtId="0" fontId="3" fillId="0" borderId="10" xfId="86" applyNumberFormat="1" applyFont="1" applyFill="1" applyBorder="1" applyAlignment="1">
      <alignment horizontal="center" vertical="center" wrapText="1"/>
      <protection/>
    </xf>
    <xf numFmtId="0" fontId="15" fillId="0" borderId="13" xfId="86" applyFont="1" applyFill="1" applyBorder="1" applyAlignment="1">
      <alignment horizontal="center" vertical="center" wrapText="1"/>
      <protection/>
    </xf>
    <xf numFmtId="0" fontId="15" fillId="0" borderId="10" xfId="86" applyFont="1" applyFill="1" applyBorder="1" applyAlignment="1">
      <alignment horizontal="left" vertical="center" wrapText="1"/>
      <protection/>
    </xf>
    <xf numFmtId="178" fontId="15" fillId="0" borderId="10" xfId="86" applyNumberFormat="1" applyFont="1" applyFill="1" applyBorder="1" applyAlignment="1">
      <alignment horizontal="right" vertical="center" wrapText="1"/>
      <protection/>
    </xf>
    <xf numFmtId="178" fontId="15" fillId="0" borderId="10" xfId="86" applyNumberFormat="1" applyFont="1" applyFill="1" applyBorder="1" applyAlignment="1">
      <alignment horizontal="center" vertical="center" wrapText="1"/>
      <protection/>
    </xf>
    <xf numFmtId="49" fontId="15" fillId="0" borderId="10" xfId="86" applyNumberFormat="1" applyFont="1" applyFill="1" applyBorder="1" applyAlignment="1">
      <alignment horizontal="center" vertical="center" wrapText="1"/>
      <protection/>
    </xf>
    <xf numFmtId="0" fontId="14" fillId="0" borderId="12" xfId="86" applyFont="1" applyFill="1" applyBorder="1" applyAlignment="1">
      <alignment horizontal="center" vertical="center"/>
      <protection/>
    </xf>
    <xf numFmtId="10" fontId="15" fillId="0" borderId="10" xfId="86" applyNumberFormat="1" applyFont="1" applyFill="1" applyBorder="1" applyAlignment="1">
      <alignment horizontal="center" vertical="center" wrapText="1"/>
      <protection/>
    </xf>
    <xf numFmtId="49" fontId="15" fillId="0" borderId="11" xfId="86" applyNumberFormat="1" applyFont="1" applyFill="1" applyBorder="1" applyAlignment="1">
      <alignment horizontal="center" vertical="center" wrapText="1"/>
      <protection/>
    </xf>
    <xf numFmtId="0" fontId="14" fillId="0" borderId="14" xfId="86" applyFont="1" applyFill="1" applyBorder="1" applyAlignment="1">
      <alignment horizontal="center" vertical="center" wrapText="1"/>
      <protection/>
    </xf>
    <xf numFmtId="0" fontId="5" fillId="0" borderId="11" xfId="86" applyNumberFormat="1" applyFont="1" applyFill="1" applyBorder="1" applyAlignment="1">
      <alignment horizontal="center" vertical="center" wrapText="1"/>
      <protection/>
    </xf>
    <xf numFmtId="0" fontId="15" fillId="0" borderId="15" xfId="86" applyFont="1" applyFill="1" applyBorder="1" applyAlignment="1">
      <alignment horizontal="center" vertical="center" wrapText="1"/>
      <protection/>
    </xf>
    <xf numFmtId="0" fontId="14" fillId="0" borderId="10" xfId="86" applyFont="1" applyFill="1" applyBorder="1" applyAlignment="1">
      <alignment horizontal="center" vertical="center" wrapText="1"/>
      <protection/>
    </xf>
    <xf numFmtId="0" fontId="5" fillId="0" borderId="10" xfId="86" applyNumberFormat="1" applyFont="1" applyFill="1" applyBorder="1" applyAlignment="1">
      <alignment horizontal="center" vertical="center" wrapText="1"/>
      <protection/>
    </xf>
    <xf numFmtId="0" fontId="15" fillId="0" borderId="10" xfId="86" applyFont="1" applyFill="1" applyBorder="1" applyAlignment="1">
      <alignment horizontal="center" vertical="center" wrapText="1"/>
      <protection/>
    </xf>
    <xf numFmtId="0" fontId="15" fillId="0" borderId="13" xfId="86" applyFont="1" applyFill="1" applyBorder="1" applyAlignment="1">
      <alignment horizontal="left" vertical="center" wrapText="1"/>
      <protection/>
    </xf>
    <xf numFmtId="0" fontId="15" fillId="0" borderId="10" xfId="86" applyFont="1" applyFill="1" applyBorder="1" applyAlignment="1">
      <alignment horizontal="right" vertical="center" wrapText="1"/>
      <protection/>
    </xf>
    <xf numFmtId="49" fontId="16" fillId="0" borderId="10" xfId="86" applyNumberFormat="1" applyFont="1" applyFill="1" applyBorder="1" applyAlignment="1">
      <alignment horizontal="center" vertical="center" wrapText="1"/>
      <protection/>
    </xf>
    <xf numFmtId="0" fontId="16" fillId="0" borderId="10" xfId="86" applyFont="1" applyFill="1" applyBorder="1" applyAlignment="1">
      <alignment horizontal="center" vertical="center" wrapText="1"/>
      <protection/>
    </xf>
    <xf numFmtId="49" fontId="16" fillId="0" borderId="16" xfId="86" applyNumberFormat="1" applyFont="1" applyFill="1" applyBorder="1" applyAlignment="1">
      <alignment horizontal="center" vertical="center" wrapText="1"/>
      <protection/>
    </xf>
    <xf numFmtId="0" fontId="16" fillId="0" borderId="17" xfId="86" applyFont="1" applyFill="1" applyBorder="1" applyAlignment="1">
      <alignment horizontal="center" vertical="center" wrapText="1"/>
      <protection/>
    </xf>
    <xf numFmtId="0" fontId="5" fillId="0" borderId="16" xfId="86" applyNumberFormat="1" applyFont="1" applyFill="1" applyBorder="1" applyAlignment="1">
      <alignment horizontal="center" vertical="center" wrapText="1"/>
      <protection/>
    </xf>
    <xf numFmtId="0" fontId="15" fillId="0" borderId="18" xfId="86" applyFont="1" applyFill="1" applyBorder="1" applyAlignment="1">
      <alignment horizontal="center" vertical="center" wrapText="1"/>
      <protection/>
    </xf>
    <xf numFmtId="0" fontId="16" fillId="0" borderId="12" xfId="86" applyFont="1" applyFill="1" applyBorder="1" applyAlignment="1">
      <alignment horizontal="center" vertical="center" wrapText="1"/>
      <protection/>
    </xf>
    <xf numFmtId="179" fontId="6" fillId="0" borderId="10" xfId="82" applyNumberFormat="1" applyFont="1" applyFill="1" applyBorder="1" applyAlignment="1">
      <alignment horizontal="center" vertical="center" wrapText="1"/>
      <protection/>
    </xf>
    <xf numFmtId="0" fontId="17" fillId="0" borderId="10" xfId="81" applyFont="1" applyFill="1" applyBorder="1" applyAlignment="1">
      <alignment horizontal="center" vertical="center" wrapText="1"/>
      <protection/>
    </xf>
    <xf numFmtId="0" fontId="17" fillId="0" borderId="10" xfId="81" applyFont="1" applyFill="1" applyBorder="1" applyAlignment="1">
      <alignment horizontal="left" vertical="center" wrapText="1"/>
      <protection/>
    </xf>
    <xf numFmtId="178" fontId="6" fillId="0" borderId="10" xfId="82" applyNumberFormat="1" applyFont="1" applyFill="1" applyBorder="1" applyAlignment="1">
      <alignment horizontal="right" vertical="center" wrapText="1"/>
      <protection/>
    </xf>
    <xf numFmtId="0" fontId="6" fillId="0" borderId="10" xfId="81" applyFont="1" applyFill="1" applyBorder="1" applyAlignment="1">
      <alignment horizontal="center" vertical="center" wrapText="1"/>
      <protection/>
    </xf>
    <xf numFmtId="178" fontId="17" fillId="0" borderId="10" xfId="86" applyNumberFormat="1" applyFont="1" applyFill="1" applyBorder="1" applyAlignment="1">
      <alignment horizontal="center" vertical="center" wrapText="1"/>
      <protection/>
    </xf>
    <xf numFmtId="180" fontId="6" fillId="0" borderId="10" xfId="81" applyNumberFormat="1" applyFont="1" applyFill="1" applyBorder="1" applyAlignment="1">
      <alignment horizontal="center" vertical="center" wrapText="1"/>
      <protection/>
    </xf>
    <xf numFmtId="179" fontId="14" fillId="0" borderId="10" xfId="82" applyNumberFormat="1" applyFont="1" applyFill="1" applyBorder="1" applyAlignment="1">
      <alignment horizontal="center" vertical="center" wrapText="1"/>
      <protection/>
    </xf>
    <xf numFmtId="0" fontId="16" fillId="0" borderId="12" xfId="81" applyFont="1" applyFill="1" applyBorder="1" applyAlignment="1">
      <alignment horizontal="center" vertical="center" wrapText="1"/>
      <protection/>
    </xf>
    <xf numFmtId="178" fontId="18" fillId="0" borderId="10" xfId="82" applyNumberFormat="1" applyFont="1" applyFill="1" applyBorder="1" applyAlignment="1">
      <alignment horizontal="right" vertical="center" wrapText="1"/>
      <protection/>
    </xf>
    <xf numFmtId="180" fontId="18" fillId="0" borderId="10" xfId="81" applyNumberFormat="1" applyFont="1" applyFill="1" applyBorder="1" applyAlignment="1">
      <alignment horizontal="center" vertical="center" wrapText="1"/>
      <protection/>
    </xf>
    <xf numFmtId="178" fontId="16" fillId="0" borderId="10" xfId="86" applyNumberFormat="1" applyFont="1" applyFill="1" applyBorder="1" applyAlignment="1">
      <alignment horizontal="center" vertical="center" wrapText="1"/>
      <protection/>
    </xf>
    <xf numFmtId="0" fontId="17" fillId="0" borderId="12" xfId="81" applyFont="1" applyFill="1" applyBorder="1" applyAlignment="1">
      <alignment horizontal="center" vertical="center" wrapText="1"/>
      <protection/>
    </xf>
    <xf numFmtId="181" fontId="15" fillId="0" borderId="10" xfId="0" applyNumberFormat="1" applyFont="1" applyFill="1" applyBorder="1" applyAlignment="1">
      <alignment horizontal="center" vertical="center" wrapText="1"/>
    </xf>
    <xf numFmtId="181" fontId="15" fillId="0" borderId="10" xfId="85" applyNumberFormat="1" applyFont="1" applyFill="1" applyBorder="1" applyAlignment="1">
      <alignment horizontal="left" vertical="center" wrapText="1"/>
      <protection/>
    </xf>
    <xf numFmtId="178" fontId="15" fillId="0" borderId="10" xfId="85" applyNumberFormat="1" applyFont="1" applyFill="1" applyBorder="1" applyAlignment="1">
      <alignment horizontal="right" vertical="center" wrapText="1"/>
      <protection/>
    </xf>
    <xf numFmtId="0" fontId="3" fillId="0" borderId="10" xfId="25" applyNumberFormat="1" applyFont="1" applyFill="1" applyBorder="1" applyAlignment="1" applyProtection="1">
      <alignment horizontal="center" vertical="center" wrapText="1"/>
      <protection/>
    </xf>
    <xf numFmtId="0" fontId="17" fillId="0" borderId="10" xfId="25" applyNumberFormat="1" applyFont="1" applyFill="1" applyBorder="1" applyAlignment="1" applyProtection="1">
      <alignment horizontal="left" vertical="center" wrapText="1"/>
      <protection/>
    </xf>
    <xf numFmtId="178" fontId="6" fillId="0" borderId="10" xfId="86" applyNumberFormat="1" applyFont="1" applyFill="1" applyBorder="1" applyAlignment="1">
      <alignment horizontal="right" vertical="center" wrapText="1"/>
      <protection/>
    </xf>
    <xf numFmtId="178" fontId="6" fillId="0" borderId="10" xfId="86" applyNumberFormat="1" applyFont="1" applyFill="1" applyBorder="1" applyAlignment="1">
      <alignment horizontal="center" vertical="center" wrapText="1"/>
      <protection/>
    </xf>
    <xf numFmtId="178" fontId="3" fillId="0" borderId="10" xfId="25" applyNumberFormat="1" applyFont="1" applyFill="1" applyBorder="1" applyAlignment="1" applyProtection="1">
      <alignment horizontal="center" vertical="center" wrapText="1"/>
      <protection/>
    </xf>
    <xf numFmtId="0" fontId="16" fillId="0" borderId="10" xfId="0" applyFont="1" applyFill="1" applyBorder="1" applyAlignment="1">
      <alignment horizontal="center" vertical="center" wrapText="1"/>
    </xf>
    <xf numFmtId="0" fontId="17" fillId="0" borderId="10" xfId="82" applyFont="1" applyFill="1" applyBorder="1" applyAlignment="1">
      <alignment horizontal="center" vertical="center" wrapText="1"/>
      <protection/>
    </xf>
    <xf numFmtId="0" fontId="17" fillId="0" borderId="10" xfId="62" applyNumberFormat="1" applyFont="1" applyFill="1" applyBorder="1" applyAlignment="1">
      <alignment horizontal="center" vertical="center" wrapText="1"/>
      <protection/>
    </xf>
    <xf numFmtId="181" fontId="17" fillId="0" borderId="10" xfId="84" applyNumberFormat="1" applyFont="1" applyFill="1" applyBorder="1" applyAlignment="1">
      <alignment horizontal="left" vertical="center" wrapText="1"/>
      <protection/>
    </xf>
    <xf numFmtId="0" fontId="17" fillId="0" borderId="10" xfId="86" applyFont="1" applyFill="1" applyBorder="1" applyAlignment="1">
      <alignment horizontal="center" vertical="center" wrapText="1"/>
      <protection/>
    </xf>
    <xf numFmtId="4" fontId="17" fillId="0" borderId="10" xfId="86" applyNumberFormat="1" applyFont="1" applyFill="1" applyBorder="1" applyAlignment="1">
      <alignment horizontal="center" vertical="center" wrapText="1"/>
      <protection/>
    </xf>
    <xf numFmtId="0" fontId="17" fillId="0" borderId="10" xfId="62" applyFont="1" applyFill="1" applyBorder="1" applyAlignment="1">
      <alignment horizontal="center" vertical="center" wrapText="1"/>
      <protection/>
    </xf>
    <xf numFmtId="0" fontId="17" fillId="0" borderId="10" xfId="86" applyFont="1" applyFill="1" applyBorder="1" applyAlignment="1">
      <alignment horizontal="left" vertical="center" wrapText="1"/>
      <protection/>
    </xf>
    <xf numFmtId="178" fontId="17" fillId="0" borderId="12" xfId="86" applyNumberFormat="1" applyFont="1" applyFill="1" applyBorder="1" applyAlignment="1">
      <alignment horizontal="center" vertical="center" wrapText="1"/>
      <protection/>
    </xf>
    <xf numFmtId="177" fontId="6" fillId="0" borderId="10" xfId="77" applyNumberFormat="1" applyFont="1" applyFill="1" applyBorder="1" applyAlignment="1">
      <alignment horizontal="right" vertical="center" wrapText="1"/>
      <protection/>
    </xf>
    <xf numFmtId="49" fontId="6" fillId="0" borderId="10" xfId="86" applyNumberFormat="1" applyFont="1" applyFill="1" applyBorder="1" applyAlignment="1">
      <alignment horizontal="center" vertical="center" wrapText="1"/>
      <protection/>
    </xf>
    <xf numFmtId="0" fontId="17" fillId="0" borderId="10" xfId="0" applyFont="1" applyFill="1" applyBorder="1" applyAlignment="1">
      <alignment horizontal="center" vertical="center" wrapText="1"/>
    </xf>
    <xf numFmtId="178" fontId="17" fillId="0" borderId="10" xfId="83" applyNumberFormat="1" applyFont="1" applyFill="1" applyBorder="1" applyAlignment="1">
      <alignment horizontal="left" vertical="center" wrapText="1"/>
      <protection/>
    </xf>
    <xf numFmtId="57" fontId="17" fillId="0" borderId="10" xfId="81" applyNumberFormat="1" applyFont="1" applyFill="1" applyBorder="1" applyAlignment="1">
      <alignment horizontal="center" vertical="center" wrapText="1"/>
      <protection/>
    </xf>
    <xf numFmtId="176" fontId="9" fillId="0" borderId="0" xfId="86" applyNumberFormat="1" applyFont="1" applyFill="1" applyAlignment="1">
      <alignment horizontal="right" vertical="center" wrapText="1"/>
      <protection/>
    </xf>
    <xf numFmtId="0" fontId="3" fillId="0" borderId="0" xfId="86" applyFont="1" applyFill="1" applyBorder="1" applyAlignment="1">
      <alignment horizontal="right" vertical="center"/>
      <protection/>
    </xf>
    <xf numFmtId="0" fontId="6" fillId="0" borderId="0" xfId="86" applyFont="1" applyFill="1" applyBorder="1" applyAlignment="1">
      <alignment horizontal="right" vertical="center"/>
      <protection/>
    </xf>
    <xf numFmtId="0" fontId="6" fillId="0" borderId="0" xfId="86" applyFont="1" applyFill="1" applyAlignment="1">
      <alignment horizontal="right" vertical="center"/>
      <protection/>
    </xf>
    <xf numFmtId="176" fontId="4" fillId="0" borderId="0" xfId="86" applyNumberFormat="1" applyFont="1" applyFill="1" applyAlignment="1">
      <alignment horizontal="right" vertical="center"/>
      <protection/>
    </xf>
    <xf numFmtId="176" fontId="3" fillId="0" borderId="19" xfId="86" applyNumberFormat="1" applyFont="1" applyFill="1" applyBorder="1" applyAlignment="1">
      <alignment horizontal="center" vertical="center" wrapText="1"/>
      <protection/>
    </xf>
    <xf numFmtId="0" fontId="3" fillId="0" borderId="11" xfId="86" applyFont="1" applyFill="1" applyBorder="1" applyAlignment="1">
      <alignment horizontal="center" vertical="center" wrapText="1"/>
      <protection/>
    </xf>
    <xf numFmtId="0" fontId="3" fillId="0" borderId="16" xfId="86" applyFont="1" applyFill="1" applyBorder="1" applyAlignment="1">
      <alignment horizontal="center" vertical="center" wrapText="1"/>
      <protection/>
    </xf>
    <xf numFmtId="176" fontId="3" fillId="0" borderId="10" xfId="86" applyNumberFormat="1" applyFont="1" applyFill="1" applyBorder="1" applyAlignment="1">
      <alignment horizontal="center" vertical="center" wrapText="1"/>
      <protection/>
    </xf>
    <xf numFmtId="10" fontId="15" fillId="0" borderId="10" xfId="26" applyNumberFormat="1" applyFont="1" applyFill="1" applyBorder="1" applyAlignment="1" applyProtection="1">
      <alignment horizontal="right" vertical="center" wrapText="1"/>
      <protection/>
    </xf>
    <xf numFmtId="180" fontId="14" fillId="0" borderId="10" xfId="81" applyNumberFormat="1" applyFont="1" applyFill="1" applyBorder="1" applyAlignment="1">
      <alignment horizontal="center" vertical="center" wrapText="1"/>
      <protection/>
    </xf>
    <xf numFmtId="180" fontId="3" fillId="0" borderId="10" xfId="81" applyNumberFormat="1" applyFont="1" applyFill="1" applyBorder="1" applyAlignment="1">
      <alignment horizontal="center" vertical="center" wrapText="1"/>
      <protection/>
    </xf>
    <xf numFmtId="178" fontId="3" fillId="0" borderId="10" xfId="86" applyNumberFormat="1" applyFont="1" applyFill="1" applyBorder="1" applyAlignment="1">
      <alignment horizontal="center" vertical="center" wrapText="1"/>
      <protection/>
    </xf>
    <xf numFmtId="178" fontId="3" fillId="0" borderId="11" xfId="86" applyNumberFormat="1" applyFont="1" applyFill="1" applyBorder="1" applyAlignment="1">
      <alignment horizontal="center" vertical="center" wrapText="1"/>
      <protection/>
    </xf>
    <xf numFmtId="0" fontId="3" fillId="0" borderId="10" xfId="0" applyNumberFormat="1" applyFont="1" applyFill="1" applyBorder="1" applyAlignment="1">
      <alignment horizontal="center" vertical="center" wrapText="1"/>
    </xf>
    <xf numFmtId="178" fontId="6" fillId="0" borderId="13" xfId="82" applyNumberFormat="1" applyFont="1" applyFill="1" applyBorder="1" applyAlignment="1">
      <alignment horizontal="right" vertical="center" wrapText="1"/>
      <protection/>
    </xf>
    <xf numFmtId="178" fontId="3" fillId="0" borderId="16" xfId="86" applyNumberFormat="1" applyFont="1" applyFill="1" applyBorder="1" applyAlignment="1">
      <alignment horizontal="center" vertical="center" wrapText="1"/>
      <protection/>
    </xf>
    <xf numFmtId="176" fontId="6" fillId="0" borderId="10" xfId="20" applyNumberFormat="1" applyFont="1" applyFill="1" applyBorder="1" applyAlignment="1">
      <alignment horizontal="right" vertical="center" wrapText="1"/>
      <protection/>
    </xf>
    <xf numFmtId="0" fontId="19" fillId="0" borderId="0" xfId="0" applyFont="1" applyFill="1" applyAlignment="1">
      <alignment horizontal="center" vertical="center" wrapText="1"/>
    </xf>
    <xf numFmtId="0" fontId="20" fillId="0" borderId="0" xfId="0" applyFont="1" applyFill="1" applyAlignment="1">
      <alignment horizontal="center" vertical="center" wrapText="1"/>
    </xf>
    <xf numFmtId="177" fontId="8" fillId="0" borderId="0" xfId="86" applyNumberFormat="1" applyFont="1" applyFill="1" applyAlignment="1">
      <alignment horizontal="left" vertical="center" wrapText="1"/>
      <protection/>
    </xf>
    <xf numFmtId="177" fontId="9" fillId="0" borderId="0" xfId="86" applyNumberFormat="1" applyFont="1" applyFill="1" applyAlignment="1">
      <alignment horizontal="left" vertical="center" wrapText="1"/>
      <protection/>
    </xf>
    <xf numFmtId="177" fontId="3" fillId="0" borderId="0" xfId="86" applyNumberFormat="1" applyFont="1" applyFill="1" applyAlignment="1">
      <alignment horizontal="left" vertical="center"/>
      <protection/>
    </xf>
    <xf numFmtId="177" fontId="3" fillId="0" borderId="10" xfId="86" applyNumberFormat="1" applyFont="1" applyFill="1" applyBorder="1" applyAlignment="1">
      <alignment horizontal="center" vertical="center" wrapText="1"/>
      <protection/>
    </xf>
    <xf numFmtId="0" fontId="2" fillId="0" borderId="0" xfId="86" applyFont="1" applyFill="1" applyBorder="1" applyAlignment="1">
      <alignment vertical="center" wrapText="1"/>
      <protection/>
    </xf>
    <xf numFmtId="176" fontId="3" fillId="0" borderId="13" xfId="86" applyNumberFormat="1" applyFont="1" applyFill="1" applyBorder="1" applyAlignment="1">
      <alignment horizontal="center" vertical="center" wrapText="1"/>
      <protection/>
    </xf>
    <xf numFmtId="176" fontId="3" fillId="0" borderId="12" xfId="86" applyNumberFormat="1" applyFont="1" applyFill="1" applyBorder="1" applyAlignment="1">
      <alignment horizontal="center" vertical="center" wrapText="1"/>
      <protection/>
    </xf>
    <xf numFmtId="0" fontId="21" fillId="0" borderId="0" xfId="86" applyFont="1" applyFill="1" applyBorder="1" applyAlignment="1">
      <alignment horizontal="center" vertical="center" wrapText="1"/>
      <protection/>
    </xf>
    <xf numFmtId="177" fontId="13" fillId="0" borderId="10" xfId="86" applyNumberFormat="1" applyFont="1" applyFill="1" applyBorder="1" applyAlignment="1">
      <alignment horizontal="left" vertical="center" wrapText="1"/>
      <protection/>
    </xf>
    <xf numFmtId="178" fontId="18" fillId="0" borderId="0" xfId="86" applyNumberFormat="1" applyFont="1" applyFill="1" applyBorder="1" applyAlignment="1">
      <alignment horizontal="right" vertical="center" wrapText="1"/>
      <protection/>
    </xf>
    <xf numFmtId="181" fontId="21" fillId="0" borderId="0" xfId="86" applyNumberFormat="1" applyFont="1" applyFill="1" applyBorder="1" applyAlignment="1">
      <alignment vertical="center" wrapText="1"/>
      <protection/>
    </xf>
    <xf numFmtId="177" fontId="13" fillId="0" borderId="10" xfId="26" applyNumberFormat="1" applyFont="1" applyFill="1" applyBorder="1" applyAlignment="1" applyProtection="1">
      <alignment horizontal="left" vertical="center" wrapText="1"/>
      <protection/>
    </xf>
    <xf numFmtId="177" fontId="3" fillId="0" borderId="10" xfId="86" applyNumberFormat="1" applyFont="1" applyFill="1" applyBorder="1" applyAlignment="1">
      <alignment horizontal="left" vertical="center" wrapText="1"/>
      <protection/>
    </xf>
    <xf numFmtId="177" fontId="13" fillId="0" borderId="10" xfId="85" applyNumberFormat="1" applyFont="1" applyFill="1" applyBorder="1" applyAlignment="1">
      <alignment horizontal="left" vertical="center" wrapText="1"/>
      <protection/>
    </xf>
    <xf numFmtId="177" fontId="17" fillId="0" borderId="10" xfId="86" applyNumberFormat="1" applyFont="1" applyFill="1" applyBorder="1" applyAlignment="1">
      <alignment horizontal="left" vertical="center" wrapText="1"/>
      <protection/>
    </xf>
    <xf numFmtId="176" fontId="6" fillId="0" borderId="10" xfId="86" applyNumberFormat="1" applyFont="1" applyFill="1" applyBorder="1" applyAlignment="1">
      <alignment horizontal="right" vertical="center" wrapText="1"/>
      <protection/>
    </xf>
    <xf numFmtId="0" fontId="3" fillId="0" borderId="0" xfId="86" applyFont="1" applyFill="1" applyBorder="1" applyAlignment="1">
      <alignment horizontal="center" vertical="center" wrapText="1"/>
      <protection/>
    </xf>
    <xf numFmtId="0" fontId="2" fillId="0" borderId="0" xfId="86" applyFont="1" applyFill="1" applyBorder="1" applyAlignment="1">
      <alignment horizontal="center"/>
      <protection/>
    </xf>
    <xf numFmtId="0" fontId="2" fillId="0" borderId="0" xfId="86" applyFont="1" applyFill="1" applyAlignment="1">
      <alignment horizontal="center"/>
      <protection/>
    </xf>
    <xf numFmtId="0" fontId="17" fillId="0" borderId="10" xfId="40" applyNumberFormat="1" applyFont="1" applyFill="1" applyBorder="1" applyAlignment="1">
      <alignment horizontal="center" vertical="center" wrapText="1"/>
    </xf>
    <xf numFmtId="0" fontId="17" fillId="0" borderId="10" xfId="40" applyNumberFormat="1" applyFont="1" applyFill="1" applyBorder="1" applyAlignment="1">
      <alignment horizontal="left" vertical="center" wrapText="1"/>
    </xf>
    <xf numFmtId="178" fontId="6" fillId="0" borderId="10" xfId="40" applyNumberFormat="1" applyFont="1" applyFill="1" applyBorder="1" applyAlignment="1">
      <alignment horizontal="right" vertical="center" wrapText="1"/>
    </xf>
    <xf numFmtId="180" fontId="6" fillId="0" borderId="10" xfId="40" applyNumberFormat="1" applyFont="1" applyFill="1" applyBorder="1" applyAlignment="1">
      <alignment horizontal="center" vertical="center" wrapText="1"/>
    </xf>
    <xf numFmtId="178" fontId="17" fillId="0" borderId="10" xfId="89" applyNumberFormat="1" applyFont="1" applyFill="1" applyBorder="1" applyAlignment="1">
      <alignment horizontal="center" vertical="center" wrapText="1"/>
    </xf>
    <xf numFmtId="180" fontId="22" fillId="0" borderId="10" xfId="40" applyNumberFormat="1" applyFont="1" applyFill="1" applyBorder="1" applyAlignment="1">
      <alignment horizontal="center" vertical="center" wrapText="1"/>
    </xf>
    <xf numFmtId="181" fontId="15" fillId="0" borderId="10" xfId="0" applyNumberFormat="1" applyFont="1" applyFill="1" applyBorder="1" applyAlignment="1">
      <alignment horizontal="center" vertical="center"/>
    </xf>
    <xf numFmtId="178" fontId="6" fillId="0" borderId="10" xfId="81" applyNumberFormat="1" applyFont="1" applyFill="1" applyBorder="1" applyAlignment="1">
      <alignment horizontal="right" vertical="center" wrapText="1"/>
      <protection/>
    </xf>
    <xf numFmtId="181" fontId="23" fillId="0" borderId="10" xfId="0" applyNumberFormat="1" applyFont="1" applyFill="1" applyBorder="1" applyAlignment="1">
      <alignment horizontal="center" vertical="center"/>
    </xf>
    <xf numFmtId="181" fontId="23" fillId="0" borderId="10" xfId="85" applyNumberFormat="1" applyFont="1" applyFill="1" applyBorder="1" applyAlignment="1">
      <alignment horizontal="left" vertical="center" wrapText="1"/>
      <protection/>
    </xf>
    <xf numFmtId="178" fontId="23" fillId="0" borderId="10" xfId="85" applyNumberFormat="1" applyFont="1" applyFill="1" applyBorder="1" applyAlignment="1">
      <alignment horizontal="right" vertical="center" wrapText="1"/>
      <protection/>
    </xf>
    <xf numFmtId="0" fontId="6" fillId="0" borderId="10" xfId="86" applyFont="1" applyFill="1" applyBorder="1" applyAlignment="1">
      <alignment horizontal="center" vertical="center" wrapText="1"/>
      <protection/>
    </xf>
    <xf numFmtId="49" fontId="17" fillId="0" borderId="10" xfId="81" applyNumberFormat="1" applyFont="1" applyFill="1" applyBorder="1" applyAlignment="1">
      <alignment horizontal="center" vertical="center" wrapText="1"/>
      <protection/>
    </xf>
    <xf numFmtId="179" fontId="3" fillId="0" borderId="10" xfId="82" applyNumberFormat="1" applyFont="1" applyFill="1" applyBorder="1" applyAlignment="1">
      <alignment horizontal="center" vertical="center" wrapText="1"/>
      <protection/>
    </xf>
    <xf numFmtId="0" fontId="10" fillId="0" borderId="10" xfId="88" applyFont="1" applyFill="1" applyBorder="1" applyAlignment="1">
      <alignment horizontal="left" vertical="center" wrapText="1"/>
    </xf>
    <xf numFmtId="0" fontId="3" fillId="0" borderId="10" xfId="88" applyFont="1" applyFill="1" applyBorder="1" applyAlignment="1">
      <alignment horizontal="left" vertical="center" wrapText="1"/>
    </xf>
    <xf numFmtId="0" fontId="3" fillId="0" borderId="10" xfId="86" applyFont="1" applyFill="1" applyBorder="1" applyAlignment="1">
      <alignment horizontal="left" vertical="center" wrapText="1"/>
      <protection/>
    </xf>
    <xf numFmtId="0" fontId="6" fillId="0" borderId="10" xfId="86" applyFont="1" applyFill="1" applyBorder="1" applyAlignment="1">
      <alignment horizontal="right" vertical="center" wrapText="1"/>
      <protection/>
    </xf>
    <xf numFmtId="0" fontId="15" fillId="0" borderId="10" xfId="0" applyFont="1" applyFill="1" applyBorder="1" applyAlignment="1">
      <alignment vertical="center"/>
    </xf>
    <xf numFmtId="0" fontId="15" fillId="0" borderId="10" xfId="0" applyFont="1" applyFill="1" applyBorder="1" applyAlignment="1">
      <alignment horizontal="left" vertical="center" wrapText="1"/>
    </xf>
    <xf numFmtId="178" fontId="15" fillId="0" borderId="10" xfId="0" applyNumberFormat="1" applyFont="1" applyFill="1" applyBorder="1" applyAlignment="1">
      <alignment horizontal="right" vertical="center" wrapText="1"/>
    </xf>
    <xf numFmtId="0" fontId="23" fillId="0" borderId="10" xfId="0" applyFont="1" applyFill="1" applyBorder="1" applyAlignment="1">
      <alignment vertical="center"/>
    </xf>
    <xf numFmtId="0" fontId="23" fillId="0" borderId="10" xfId="0" applyFont="1" applyFill="1" applyBorder="1" applyAlignment="1">
      <alignment horizontal="left" vertical="center" wrapText="1"/>
    </xf>
    <xf numFmtId="178" fontId="23" fillId="0" borderId="10" xfId="0" applyNumberFormat="1" applyFont="1" applyFill="1" applyBorder="1" applyAlignment="1">
      <alignment horizontal="right" vertical="center" wrapText="1"/>
    </xf>
    <xf numFmtId="177" fontId="17" fillId="0" borderId="10" xfId="70" applyNumberFormat="1" applyFont="1" applyFill="1" applyBorder="1" applyAlignment="1">
      <alignment horizontal="center" vertical="center" wrapText="1"/>
      <protection/>
    </xf>
    <xf numFmtId="177" fontId="17" fillId="0" borderId="10" xfId="70" applyNumberFormat="1" applyFont="1" applyFill="1" applyBorder="1" applyAlignment="1">
      <alignment horizontal="left" vertical="center" wrapText="1"/>
      <protection/>
    </xf>
    <xf numFmtId="0" fontId="17" fillId="0" borderId="10" xfId="70" applyFont="1" applyFill="1" applyBorder="1" applyAlignment="1">
      <alignment horizontal="center" vertical="center" wrapText="1"/>
      <protection/>
    </xf>
    <xf numFmtId="0" fontId="16" fillId="0" borderId="10" xfId="78" applyFont="1" applyFill="1" applyBorder="1" applyAlignment="1">
      <alignment vertical="center"/>
      <protection/>
    </xf>
    <xf numFmtId="0" fontId="15" fillId="0" borderId="10" xfId="78" applyFont="1" applyFill="1" applyBorder="1" applyAlignment="1">
      <alignment horizontal="center" vertical="center"/>
      <protection/>
    </xf>
    <xf numFmtId="0" fontId="16" fillId="0" borderId="10" xfId="45" applyFont="1" applyFill="1" applyBorder="1" applyAlignment="1">
      <alignment horizontal="center" vertical="center" wrapText="1"/>
      <protection/>
    </xf>
    <xf numFmtId="43" fontId="6" fillId="0" borderId="10" xfId="23" applyFont="1" applyFill="1" applyBorder="1" applyAlignment="1" applyProtection="1">
      <alignment horizontal="right" vertical="center" wrapText="1"/>
      <protection/>
    </xf>
    <xf numFmtId="0" fontId="16" fillId="0" borderId="10" xfId="79" applyFont="1" applyFill="1" applyBorder="1" applyAlignment="1">
      <alignment vertical="center"/>
      <protection/>
    </xf>
    <xf numFmtId="0" fontId="15" fillId="0" borderId="10" xfId="79" applyFont="1" applyFill="1" applyBorder="1" applyAlignment="1">
      <alignment horizontal="center" vertical="center"/>
      <protection/>
    </xf>
    <xf numFmtId="0" fontId="16" fillId="0" borderId="10" xfId="79" applyFont="1" applyFill="1" applyBorder="1" applyAlignment="1">
      <alignment horizontal="left" vertical="center"/>
      <protection/>
    </xf>
    <xf numFmtId="0" fontId="16" fillId="0" borderId="10" xfId="80" applyFont="1" applyFill="1" applyBorder="1" applyAlignment="1">
      <alignment horizontal="center" vertical="center" wrapText="1"/>
      <protection/>
    </xf>
    <xf numFmtId="0" fontId="15" fillId="0" borderId="10" xfId="0" applyFont="1" applyFill="1" applyBorder="1" applyAlignment="1">
      <alignment horizontal="right" vertical="center"/>
    </xf>
    <xf numFmtId="49" fontId="17" fillId="0" borderId="10" xfId="86" applyNumberFormat="1" applyFont="1" applyFill="1" applyBorder="1" applyAlignment="1">
      <alignment horizontal="center" vertical="center" wrapText="1"/>
      <protection/>
    </xf>
    <xf numFmtId="0" fontId="17" fillId="0" borderId="10" xfId="81" applyFont="1" applyFill="1" applyBorder="1" applyAlignment="1">
      <alignment horizontal="justify" vertical="center" wrapText="1"/>
      <protection/>
    </xf>
    <xf numFmtId="0" fontId="17" fillId="0" borderId="10" xfId="88" applyNumberFormat="1" applyFont="1" applyFill="1" applyBorder="1" applyAlignment="1">
      <alignment horizontal="center" vertical="center" wrapText="1"/>
    </xf>
    <xf numFmtId="177" fontId="17" fillId="0" borderId="10" xfId="81" applyNumberFormat="1" applyFont="1" applyFill="1" applyBorder="1" applyAlignment="1">
      <alignment horizontal="left" vertical="center" wrapText="1"/>
      <protection/>
    </xf>
    <xf numFmtId="177" fontId="13" fillId="0" borderId="20" xfId="86" applyNumberFormat="1" applyFont="1" applyFill="1" applyBorder="1" applyAlignment="1">
      <alignment horizontal="left" vertical="center" wrapText="1"/>
      <protection/>
    </xf>
    <xf numFmtId="177" fontId="24" fillId="0" borderId="10" xfId="86" applyNumberFormat="1" applyFont="1" applyFill="1" applyBorder="1" applyAlignment="1">
      <alignment horizontal="left" vertical="center" wrapText="1"/>
      <protection/>
    </xf>
    <xf numFmtId="0" fontId="6" fillId="0" borderId="10" xfId="86" applyNumberFormat="1" applyFont="1" applyFill="1" applyBorder="1" applyAlignment="1">
      <alignment horizontal="center" vertical="center" wrapText="1"/>
      <protection/>
    </xf>
    <xf numFmtId="177" fontId="18" fillId="0" borderId="10" xfId="77" applyNumberFormat="1" applyFont="1" applyFill="1" applyBorder="1" applyAlignment="1">
      <alignment horizontal="right" vertical="center" wrapText="1"/>
      <protection/>
    </xf>
    <xf numFmtId="0" fontId="18" fillId="0" borderId="10" xfId="86" applyNumberFormat="1" applyFont="1" applyFill="1" applyBorder="1" applyAlignment="1">
      <alignment horizontal="center" vertical="center" wrapText="1"/>
      <protection/>
    </xf>
    <xf numFmtId="43" fontId="6" fillId="0" borderId="10" xfId="90" applyFont="1" applyFill="1" applyBorder="1" applyAlignment="1" applyProtection="1">
      <alignment horizontal="right" vertical="center" wrapText="1"/>
      <protection/>
    </xf>
    <xf numFmtId="0" fontId="6" fillId="0" borderId="10" xfId="63" applyFont="1" applyFill="1" applyBorder="1" applyAlignment="1">
      <alignment horizontal="center" vertical="center" wrapText="1"/>
      <protection/>
    </xf>
    <xf numFmtId="0" fontId="23" fillId="0" borderId="10" xfId="86" applyFont="1" applyFill="1" applyBorder="1" applyAlignment="1">
      <alignment horizontal="center" vertical="center" wrapText="1"/>
      <protection/>
    </xf>
    <xf numFmtId="0" fontId="25" fillId="0" borderId="10" xfId="86" applyFont="1" applyFill="1" applyBorder="1" applyAlignment="1">
      <alignment horizontal="center" vertical="center" wrapText="1"/>
      <protection/>
    </xf>
    <xf numFmtId="0" fontId="17" fillId="0" borderId="10" xfId="70" applyFont="1" applyFill="1" applyBorder="1" applyAlignment="1">
      <alignment horizontal="left" vertical="center" wrapText="1"/>
      <protection/>
    </xf>
    <xf numFmtId="0" fontId="16" fillId="0" borderId="10" xfId="71" applyFont="1" applyFill="1" applyBorder="1" applyAlignment="1">
      <alignment horizontal="center" vertical="center"/>
      <protection/>
    </xf>
    <xf numFmtId="0" fontId="16" fillId="0" borderId="10" xfId="71" applyFont="1" applyFill="1" applyBorder="1" applyAlignment="1">
      <alignment horizontal="center" vertical="center" wrapText="1"/>
      <protection/>
    </xf>
    <xf numFmtId="0" fontId="23" fillId="0" borderId="10" xfId="86" applyFont="1" applyFill="1" applyBorder="1" applyAlignment="1">
      <alignment horizontal="left" vertical="center" wrapText="1"/>
      <protection/>
    </xf>
    <xf numFmtId="0" fontId="17" fillId="0" borderId="11" xfId="70" applyFont="1" applyFill="1" applyBorder="1" applyAlignment="1">
      <alignment horizontal="left" vertical="center" wrapText="1"/>
      <protection/>
    </xf>
    <xf numFmtId="49" fontId="17" fillId="0" borderId="10" xfId="86" applyNumberFormat="1" applyFont="1" applyFill="1" applyBorder="1" applyAlignment="1">
      <alignment horizontal="left" vertical="center" wrapText="1"/>
      <protection/>
    </xf>
    <xf numFmtId="177" fontId="6" fillId="0" borderId="10" xfId="82" applyNumberFormat="1" applyFont="1" applyFill="1" applyBorder="1" applyAlignment="1">
      <alignment horizontal="right" vertical="center" wrapText="1"/>
      <protection/>
    </xf>
    <xf numFmtId="49" fontId="17" fillId="0" borderId="12" xfId="81" applyNumberFormat="1" applyFont="1" applyFill="1" applyBorder="1" applyAlignment="1">
      <alignment horizontal="center" vertical="center" wrapText="1"/>
      <protection/>
    </xf>
    <xf numFmtId="176" fontId="6" fillId="0" borderId="10" xfId="87" applyNumberFormat="1" applyFont="1" applyFill="1" applyBorder="1" applyAlignment="1">
      <alignment horizontal="right" vertical="center" wrapText="1"/>
      <protection/>
    </xf>
    <xf numFmtId="178" fontId="6" fillId="0" borderId="10" xfId="31" applyNumberFormat="1" applyFont="1" applyFill="1" applyBorder="1" applyAlignment="1">
      <alignment horizontal="right" vertical="center" wrapText="1"/>
      <protection/>
    </xf>
    <xf numFmtId="178" fontId="15" fillId="0" borderId="11" xfId="86" applyNumberFormat="1" applyFont="1" applyFill="1" applyBorder="1" applyAlignment="1">
      <alignment horizontal="right" vertical="center" wrapText="1"/>
      <protection/>
    </xf>
    <xf numFmtId="0" fontId="3" fillId="0" borderId="19" xfId="86" applyFont="1" applyFill="1" applyBorder="1" applyAlignment="1">
      <alignment horizontal="center" vertical="center" wrapText="1"/>
      <protection/>
    </xf>
    <xf numFmtId="177" fontId="6" fillId="0" borderId="10" xfId="86" applyNumberFormat="1" applyFont="1" applyFill="1" applyBorder="1" applyAlignment="1">
      <alignment horizontal="right" vertical="center" wrapText="1"/>
      <protection/>
    </xf>
    <xf numFmtId="177" fontId="4" fillId="0" borderId="10" xfId="86" applyNumberFormat="1" applyFont="1" applyFill="1" applyBorder="1" applyAlignment="1">
      <alignment horizontal="left" vertical="center" wrapText="1"/>
      <protection/>
    </xf>
  </cellXfs>
  <cellStyles count="77">
    <cellStyle name="Normal" xfId="0"/>
    <cellStyle name="Currency [0]" xfId="15"/>
    <cellStyle name="20% - 强调文字颜色 3" xfId="16"/>
    <cellStyle name="输入" xfId="17"/>
    <cellStyle name="Currency" xfId="18"/>
    <cellStyle name="Comma [0]" xfId="19"/>
    <cellStyle name="常规_新建项目_3" xfId="20"/>
    <cellStyle name="40% - 强调文字颜色 3" xfId="21"/>
    <cellStyle name="差" xfId="22"/>
    <cellStyle name="Comma" xfId="23"/>
    <cellStyle name="60% - 强调文字颜色 3" xfId="24"/>
    <cellStyle name="Hyperlink" xfId="25"/>
    <cellStyle name="Percent" xfId="26"/>
    <cellStyle name="Followed Hyperlink" xfId="27"/>
    <cellStyle name="百分比 2" xfId="28"/>
    <cellStyle name="注释" xfId="29"/>
    <cellStyle name="警告文本" xfId="30"/>
    <cellStyle name="常规_续建项目_1 2" xfId="31"/>
    <cellStyle name="60% - 强调文字颜色 2" xfId="32"/>
    <cellStyle name="标题 4" xfId="33"/>
    <cellStyle name="_ET_STYLE_NoName_00_" xfId="34"/>
    <cellStyle name="标题" xfId="35"/>
    <cellStyle name="解释性文本" xfId="36"/>
    <cellStyle name="标题 1" xfId="37"/>
    <cellStyle name="标题 2" xfId="38"/>
    <cellStyle name="60% - 强调文字颜色 1" xfId="39"/>
    <cellStyle name="常规_续建项目_1_政府投资项目计划" xfId="40"/>
    <cellStyle name="标题 3" xfId="41"/>
    <cellStyle name="60% - 强调文字颜色 4" xfId="42"/>
    <cellStyle name="输出" xfId="43"/>
    <cellStyle name="计算" xfId="44"/>
    <cellStyle name="常规_续建项目" xfId="45"/>
    <cellStyle name="检查单元格" xfId="46"/>
    <cellStyle name="20% - 强调文字颜色 6" xfId="47"/>
    <cellStyle name="强调文字颜色 2" xfId="48"/>
    <cellStyle name="链接单元格" xfId="49"/>
    <cellStyle name="汇总" xfId="50"/>
    <cellStyle name="好"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20% - 强调文字颜色 4" xfId="61"/>
    <cellStyle name="常规_新建项目_4" xfId="62"/>
    <cellStyle name="常规_新建项目_5_竣工项目_39 2"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常规_政府投资项目计划_18" xfId="70"/>
    <cellStyle name="常规_新建项目_6" xfId="71"/>
    <cellStyle name="60% - 强调文字颜色 6" xfId="72"/>
    <cellStyle name="常规 2" xfId="73"/>
    <cellStyle name="常规 2_附件1.2014年计划（草案）_1_2015年计划（草案）" xfId="74"/>
    <cellStyle name="常规 2 6" xfId="75"/>
    <cellStyle name="常规 3" xfId="76"/>
    <cellStyle name="常规_计划新建项目_1" xfId="77"/>
    <cellStyle name="常规_竣工项目_9" xfId="78"/>
    <cellStyle name="常规_竣工项目_10" xfId="79"/>
    <cellStyle name="常规_竣工项目_4" xfId="80"/>
    <cellStyle name="常规_新建项目_5_竣工项目_39" xfId="81"/>
    <cellStyle name="常规_续建项目_1" xfId="82"/>
    <cellStyle name="常规_招标项目登记表_3" xfId="83"/>
    <cellStyle name="常规_政府投资项目计划_8" xfId="84"/>
    <cellStyle name="常规_珠海市政府投资计划完成情况" xfId="85"/>
    <cellStyle name="常规_珠海市政府投资计划完成情况 2" xfId="86"/>
    <cellStyle name="常规_珠海市政府投资计划完成情况 2 14 2" xfId="87"/>
    <cellStyle name="常规_珠海市政府投资计划完成情况 2_高新建投_1" xfId="88"/>
    <cellStyle name="常规_珠海市政府投资计划完成情况 2_政府投资项目计划" xfId="89"/>
    <cellStyle name="千位分隔 2" xfId="90"/>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156"/>
  <sheetViews>
    <sheetView tabSelected="1" view="pageBreakPreview" zoomScaleSheetLayoutView="100" workbookViewId="0" topLeftCell="A1">
      <pane xSplit="2" ySplit="8" topLeftCell="C27" activePane="bottomRight" state="frozen"/>
      <selection pane="bottomRight" activeCell="E8" sqref="E8"/>
    </sheetView>
  </sheetViews>
  <sheetFormatPr defaultColWidth="7.875" defaultRowHeight="13.5"/>
  <cols>
    <col min="1" max="1" width="6.50390625" style="6" customWidth="1"/>
    <col min="2" max="2" width="22.25390625" style="7" customWidth="1"/>
    <col min="3" max="3" width="6.50390625" style="7" customWidth="1"/>
    <col min="4" max="4" width="6.625" style="8" customWidth="1"/>
    <col min="5" max="5" width="26.75390625" style="9" customWidth="1"/>
    <col min="6" max="6" width="12.50390625" style="10" customWidth="1"/>
    <col min="7" max="7" width="8.125" style="11" hidden="1" customWidth="1"/>
    <col min="8" max="8" width="6.125" style="11" hidden="1" customWidth="1"/>
    <col min="9" max="9" width="8.50390625" style="11" hidden="1" customWidth="1"/>
    <col min="10" max="10" width="11.50390625" style="10" customWidth="1"/>
    <col min="11" max="13" width="9.375" style="10" customWidth="1"/>
    <col min="14" max="17" width="10.25390625" style="12" customWidth="1"/>
    <col min="18" max="21" width="10.625" style="13" customWidth="1"/>
    <col min="22" max="22" width="9.375" style="13" customWidth="1"/>
    <col min="23" max="23" width="12.375" style="14" customWidth="1"/>
    <col min="24" max="24" width="5.375" style="15" customWidth="1"/>
    <col min="25" max="25" width="12.50390625" style="15" customWidth="1"/>
    <col min="26" max="33" width="7.875" style="15" customWidth="1"/>
    <col min="34" max="16384" width="7.875" style="16" customWidth="1"/>
  </cols>
  <sheetData>
    <row r="1" spans="1:2" ht="14.25">
      <c r="A1" s="17" t="s">
        <v>0</v>
      </c>
      <c r="B1" s="17"/>
    </row>
    <row r="2" spans="1:23" ht="27">
      <c r="A2" s="18" t="s">
        <v>1</v>
      </c>
      <c r="B2" s="18"/>
      <c r="C2" s="18"/>
      <c r="D2" s="18"/>
      <c r="E2" s="19"/>
      <c r="F2" s="20"/>
      <c r="G2" s="18"/>
      <c r="H2" s="18"/>
      <c r="I2" s="18"/>
      <c r="J2" s="20"/>
      <c r="K2" s="20"/>
      <c r="L2" s="20"/>
      <c r="M2" s="20"/>
      <c r="N2" s="20"/>
      <c r="O2" s="20"/>
      <c r="P2" s="20"/>
      <c r="Q2" s="20"/>
      <c r="R2" s="20"/>
      <c r="S2" s="20"/>
      <c r="T2" s="20"/>
      <c r="U2" s="20"/>
      <c r="V2" s="20"/>
      <c r="W2" s="119"/>
    </row>
    <row r="3" spans="1:23" ht="12" customHeight="1">
      <c r="A3" s="21"/>
      <c r="B3" s="21"/>
      <c r="C3" s="21"/>
      <c r="D3" s="21"/>
      <c r="E3" s="22"/>
      <c r="F3" s="23"/>
      <c r="G3" s="21"/>
      <c r="H3" s="21"/>
      <c r="I3" s="21"/>
      <c r="J3" s="23"/>
      <c r="K3" s="23"/>
      <c r="L3" s="23"/>
      <c r="M3" s="23"/>
      <c r="N3" s="99"/>
      <c r="O3" s="99"/>
      <c r="P3" s="99"/>
      <c r="Q3" s="99"/>
      <c r="R3" s="99"/>
      <c r="S3" s="99"/>
      <c r="T3" s="99"/>
      <c r="U3" s="99"/>
      <c r="V3" s="99"/>
      <c r="W3" s="120"/>
    </row>
    <row r="4" spans="1:23" s="1" customFormat="1" ht="15.75">
      <c r="A4" s="24"/>
      <c r="B4" s="25"/>
      <c r="C4" s="25"/>
      <c r="D4" s="26"/>
      <c r="E4" s="27"/>
      <c r="F4" s="28"/>
      <c r="G4" s="29"/>
      <c r="H4" s="29"/>
      <c r="I4" s="29"/>
      <c r="J4" s="100"/>
      <c r="K4" s="101"/>
      <c r="L4" s="102"/>
      <c r="M4" s="102"/>
      <c r="N4" s="103"/>
      <c r="O4" s="103"/>
      <c r="P4" s="103"/>
      <c r="Q4" s="103"/>
      <c r="R4" s="103"/>
      <c r="S4" s="103"/>
      <c r="T4" s="103"/>
      <c r="U4" s="103"/>
      <c r="V4" s="103"/>
      <c r="W4" s="121" t="s">
        <v>2</v>
      </c>
    </row>
    <row r="5" spans="1:33" s="2" customFormat="1" ht="18.75" customHeight="1">
      <c r="A5" s="30" t="s">
        <v>3</v>
      </c>
      <c r="B5" s="31" t="s">
        <v>4</v>
      </c>
      <c r="C5" s="31" t="s">
        <v>5</v>
      </c>
      <c r="D5" s="31" t="s">
        <v>6</v>
      </c>
      <c r="E5" s="31" t="s">
        <v>7</v>
      </c>
      <c r="F5" s="31" t="s">
        <v>8</v>
      </c>
      <c r="G5" s="32" t="s">
        <v>9</v>
      </c>
      <c r="H5" s="32" t="s">
        <v>10</v>
      </c>
      <c r="I5" s="32" t="s">
        <v>11</v>
      </c>
      <c r="J5" s="32" t="s">
        <v>12</v>
      </c>
      <c r="K5" s="36" t="s">
        <v>13</v>
      </c>
      <c r="L5" s="36"/>
      <c r="M5" s="36"/>
      <c r="N5" s="104" t="s">
        <v>14</v>
      </c>
      <c r="O5" s="104"/>
      <c r="P5" s="104"/>
      <c r="Q5" s="104"/>
      <c r="R5" s="104"/>
      <c r="S5" s="104"/>
      <c r="T5" s="104"/>
      <c r="U5" s="104"/>
      <c r="V5" s="104"/>
      <c r="W5" s="122" t="s">
        <v>15</v>
      </c>
      <c r="X5" s="123"/>
      <c r="Y5" s="123"/>
      <c r="Z5" s="123"/>
      <c r="AA5" s="123"/>
      <c r="AB5" s="123"/>
      <c r="AC5" s="123"/>
      <c r="AD5" s="123"/>
      <c r="AE5" s="123"/>
      <c r="AF5" s="123"/>
      <c r="AG5" s="123"/>
    </row>
    <row r="6" spans="1:33" s="2" customFormat="1" ht="18.75" customHeight="1">
      <c r="A6" s="30"/>
      <c r="B6" s="31"/>
      <c r="C6" s="31"/>
      <c r="D6" s="31"/>
      <c r="E6" s="31"/>
      <c r="F6" s="31"/>
      <c r="G6" s="32"/>
      <c r="H6" s="32"/>
      <c r="I6" s="32"/>
      <c r="J6" s="32"/>
      <c r="K6" s="105" t="s">
        <v>16</v>
      </c>
      <c r="L6" s="105" t="s">
        <v>17</v>
      </c>
      <c r="M6" s="105" t="s">
        <v>18</v>
      </c>
      <c r="N6" s="104" t="s">
        <v>16</v>
      </c>
      <c r="O6" s="104"/>
      <c r="P6" s="104"/>
      <c r="Q6" s="124"/>
      <c r="R6" s="104" t="s">
        <v>17</v>
      </c>
      <c r="S6" s="104"/>
      <c r="T6" s="104"/>
      <c r="U6" s="104"/>
      <c r="V6" s="104"/>
      <c r="W6" s="122"/>
      <c r="X6" s="123"/>
      <c r="Y6" s="123"/>
      <c r="Z6" s="123"/>
      <c r="AA6" s="123"/>
      <c r="AB6" s="123"/>
      <c r="AC6" s="123"/>
      <c r="AD6" s="123"/>
      <c r="AE6" s="123"/>
      <c r="AF6" s="123"/>
      <c r="AG6" s="123"/>
    </row>
    <row r="7" spans="1:33" s="2" customFormat="1" ht="21" customHeight="1">
      <c r="A7" s="33"/>
      <c r="B7" s="34"/>
      <c r="C7" s="34"/>
      <c r="D7" s="34"/>
      <c r="E7" s="34"/>
      <c r="F7" s="34"/>
      <c r="G7" s="35"/>
      <c r="H7" s="36"/>
      <c r="I7" s="36"/>
      <c r="J7" s="36"/>
      <c r="K7" s="106"/>
      <c r="L7" s="106"/>
      <c r="M7" s="106"/>
      <c r="N7" s="107" t="s">
        <v>19</v>
      </c>
      <c r="O7" s="107" t="s">
        <v>20</v>
      </c>
      <c r="P7" s="107" t="s">
        <v>21</v>
      </c>
      <c r="Q7" s="107" t="s">
        <v>22</v>
      </c>
      <c r="R7" s="107" t="s">
        <v>19</v>
      </c>
      <c r="S7" s="107" t="s">
        <v>20</v>
      </c>
      <c r="T7" s="107" t="s">
        <v>21</v>
      </c>
      <c r="U7" s="107" t="s">
        <v>22</v>
      </c>
      <c r="V7" s="125" t="s">
        <v>18</v>
      </c>
      <c r="W7" s="122"/>
      <c r="X7" s="123"/>
      <c r="Y7" s="123"/>
      <c r="Z7" s="123"/>
      <c r="AA7" s="123"/>
      <c r="AB7" s="123"/>
      <c r="AC7" s="123"/>
      <c r="AD7" s="123"/>
      <c r="AE7" s="123"/>
      <c r="AF7" s="123"/>
      <c r="AG7" s="123"/>
    </row>
    <row r="8" spans="1:256" s="3" customFormat="1" ht="19.5" customHeight="1">
      <c r="A8" s="37" t="s">
        <v>23</v>
      </c>
      <c r="B8" s="37" t="s">
        <v>24</v>
      </c>
      <c r="C8" s="37" t="s">
        <v>25</v>
      </c>
      <c r="D8" s="37" t="s">
        <v>26</v>
      </c>
      <c r="E8" s="37" t="s">
        <v>27</v>
      </c>
      <c r="F8" s="37" t="s">
        <v>28</v>
      </c>
      <c r="G8" s="37" t="s">
        <v>29</v>
      </c>
      <c r="H8" s="37" t="s">
        <v>30</v>
      </c>
      <c r="I8" s="37" t="s">
        <v>31</v>
      </c>
      <c r="J8" s="37" t="s">
        <v>32</v>
      </c>
      <c r="K8" s="37" t="s">
        <v>33</v>
      </c>
      <c r="L8" s="37" t="s">
        <v>34</v>
      </c>
      <c r="M8" s="37" t="s">
        <v>35</v>
      </c>
      <c r="N8" s="37" t="s">
        <v>36</v>
      </c>
      <c r="O8" s="37" t="s">
        <v>37</v>
      </c>
      <c r="P8" s="37" t="s">
        <v>38</v>
      </c>
      <c r="Q8" s="37" t="s">
        <v>39</v>
      </c>
      <c r="R8" s="37" t="s">
        <v>40</v>
      </c>
      <c r="S8" s="37" t="s">
        <v>41</v>
      </c>
      <c r="T8" s="37" t="s">
        <v>42</v>
      </c>
      <c r="U8" s="37" t="s">
        <v>43</v>
      </c>
      <c r="V8" s="37" t="s">
        <v>44</v>
      </c>
      <c r="W8" s="37" t="s">
        <v>45</v>
      </c>
      <c r="X8" s="126"/>
      <c r="Y8" s="135"/>
      <c r="Z8" s="135"/>
      <c r="AA8" s="135"/>
      <c r="AB8" s="135"/>
      <c r="AC8" s="135"/>
      <c r="AD8" s="135"/>
      <c r="AE8" s="135"/>
      <c r="AF8" s="135"/>
      <c r="AG8" s="136"/>
      <c r="AH8" s="137"/>
      <c r="AI8" s="137"/>
      <c r="AJ8" s="137"/>
      <c r="AK8" s="137"/>
      <c r="AL8" s="137"/>
      <c r="AM8" s="137"/>
      <c r="AN8" s="137"/>
      <c r="AO8" s="137"/>
      <c r="AP8" s="137"/>
      <c r="AQ8" s="137"/>
      <c r="AR8" s="137"/>
      <c r="AS8" s="137"/>
      <c r="AT8" s="137"/>
      <c r="AU8" s="137"/>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7"/>
      <c r="CN8" s="137"/>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7"/>
      <c r="EG8" s="137"/>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7"/>
      <c r="FZ8" s="137"/>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7"/>
      <c r="HS8" s="137"/>
      <c r="HT8" s="137"/>
      <c r="HU8" s="137"/>
      <c r="HV8" s="137"/>
      <c r="HW8" s="137"/>
      <c r="HX8" s="137"/>
      <c r="HY8" s="137"/>
      <c r="HZ8" s="137"/>
      <c r="IA8" s="137"/>
      <c r="IB8" s="137"/>
      <c r="IC8" s="137"/>
      <c r="ID8" s="137"/>
      <c r="IE8" s="137"/>
      <c r="IF8" s="137"/>
      <c r="IG8" s="137"/>
      <c r="IH8" s="137"/>
      <c r="II8" s="137"/>
      <c r="IJ8" s="137"/>
      <c r="IK8" s="137"/>
      <c r="IL8" s="137"/>
      <c r="IM8" s="137"/>
      <c r="IN8" s="137"/>
      <c r="IO8" s="137"/>
      <c r="IP8" s="137"/>
      <c r="IQ8" s="137"/>
      <c r="IR8" s="137"/>
      <c r="IS8" s="137"/>
      <c r="IT8" s="137"/>
      <c r="IU8" s="137"/>
      <c r="IV8" s="137"/>
    </row>
    <row r="9" spans="1:32" s="3" customFormat="1" ht="25.5" customHeight="1">
      <c r="A9" s="38"/>
      <c r="B9" s="39" t="s">
        <v>46</v>
      </c>
      <c r="C9" s="40"/>
      <c r="D9" s="41"/>
      <c r="E9" s="42"/>
      <c r="F9" s="43">
        <f>SUM(F10:F15)</f>
        <v>1194620.3599999996</v>
      </c>
      <c r="G9" s="43"/>
      <c r="H9" s="44"/>
      <c r="I9" s="44"/>
      <c r="J9" s="43">
        <f aca="true" t="shared" si="0" ref="J9:V9">SUM(J10:J15)</f>
        <v>801439.0799999998</v>
      </c>
      <c r="K9" s="43">
        <f t="shared" si="0"/>
        <v>116057.35</v>
      </c>
      <c r="L9" s="43">
        <f t="shared" si="0"/>
        <v>140421.38999999998</v>
      </c>
      <c r="M9" s="43">
        <f t="shared" si="0"/>
        <v>24364.04</v>
      </c>
      <c r="N9" s="43">
        <f t="shared" si="0"/>
        <v>150369.78000000003</v>
      </c>
      <c r="O9" s="43">
        <f t="shared" si="0"/>
        <v>105057.78</v>
      </c>
      <c r="P9" s="43">
        <f t="shared" si="0"/>
        <v>15000</v>
      </c>
      <c r="Q9" s="43">
        <f t="shared" si="0"/>
        <v>30312</v>
      </c>
      <c r="R9" s="43">
        <f t="shared" si="0"/>
        <v>164341.03000000003</v>
      </c>
      <c r="S9" s="43">
        <f t="shared" si="0"/>
        <v>100704.03</v>
      </c>
      <c r="T9" s="43">
        <f t="shared" si="0"/>
        <v>41000</v>
      </c>
      <c r="U9" s="43">
        <f t="shared" si="0"/>
        <v>22637</v>
      </c>
      <c r="V9" s="43">
        <f t="shared" si="0"/>
        <v>13971.250000000002</v>
      </c>
      <c r="W9" s="127"/>
      <c r="X9" s="128"/>
      <c r="Y9" s="135"/>
      <c r="Z9" s="135"/>
      <c r="AA9" s="135"/>
      <c r="AB9" s="135"/>
      <c r="AC9" s="135"/>
      <c r="AD9" s="135"/>
      <c r="AE9" s="135"/>
      <c r="AF9" s="135"/>
    </row>
    <row r="10" spans="1:32" s="3" customFormat="1" ht="25.5" customHeight="1">
      <c r="A10" s="45" t="s">
        <v>47</v>
      </c>
      <c r="B10" s="46" t="s">
        <v>48</v>
      </c>
      <c r="C10" s="40"/>
      <c r="D10" s="41"/>
      <c r="E10" s="42"/>
      <c r="F10" s="43">
        <v>515670.3999999998</v>
      </c>
      <c r="G10" s="43"/>
      <c r="H10" s="47"/>
      <c r="I10" s="108"/>
      <c r="J10" s="43">
        <v>464007.2599999999</v>
      </c>
      <c r="K10" s="43">
        <f aca="true" t="shared" si="1" ref="K10:Q10">SUM(K17,K26,K69,K98,K119,K124,K137,K147)</f>
        <v>0</v>
      </c>
      <c r="L10" s="43">
        <v>0</v>
      </c>
      <c r="M10" s="43">
        <v>0</v>
      </c>
      <c r="N10" s="43">
        <f t="shared" si="1"/>
        <v>55593.19</v>
      </c>
      <c r="O10" s="43">
        <f t="shared" si="1"/>
        <v>35593.19</v>
      </c>
      <c r="P10" s="43">
        <f t="shared" si="1"/>
        <v>0</v>
      </c>
      <c r="Q10" s="43">
        <f t="shared" si="1"/>
        <v>20000</v>
      </c>
      <c r="R10" s="43">
        <f aca="true" t="shared" si="2" ref="R10:V11">SUM(R17,R26,R69,R98,R119,R124,R137,R147)</f>
        <v>38267.27999999999</v>
      </c>
      <c r="S10" s="43">
        <f t="shared" si="2"/>
        <v>23122.28</v>
      </c>
      <c r="T10" s="43">
        <f t="shared" si="2"/>
        <v>5200</v>
      </c>
      <c r="U10" s="43">
        <f t="shared" si="2"/>
        <v>9945</v>
      </c>
      <c r="V10" s="43">
        <f t="shared" si="2"/>
        <v>-17325.91</v>
      </c>
      <c r="W10" s="127"/>
      <c r="X10" s="129"/>
      <c r="Y10" s="135"/>
      <c r="Z10" s="135"/>
      <c r="AA10" s="135"/>
      <c r="AB10" s="135"/>
      <c r="AC10" s="135"/>
      <c r="AD10" s="135"/>
      <c r="AE10" s="135"/>
      <c r="AF10" s="135"/>
    </row>
    <row r="11" spans="1:23" ht="25.5" customHeight="1">
      <c r="A11" s="48" t="s">
        <v>49</v>
      </c>
      <c r="B11" s="49" t="s">
        <v>50</v>
      </c>
      <c r="C11" s="50"/>
      <c r="D11" s="51"/>
      <c r="E11" s="42"/>
      <c r="F11" s="43">
        <f aca="true" t="shared" si="3" ref="F11:Q11">SUM(F18,F27,F70,F99,F120,F125,F138,F148)</f>
        <v>293490.58</v>
      </c>
      <c r="G11" s="43"/>
      <c r="H11" s="47"/>
      <c r="I11" s="108"/>
      <c r="J11" s="43">
        <f t="shared" si="3"/>
        <v>211282.80999999997</v>
      </c>
      <c r="K11" s="43">
        <f t="shared" si="3"/>
        <v>67053.25</v>
      </c>
      <c r="L11" s="43">
        <f t="shared" si="3"/>
        <v>73020.39</v>
      </c>
      <c r="M11" s="43">
        <f t="shared" si="3"/>
        <v>5967.14</v>
      </c>
      <c r="N11" s="43">
        <f t="shared" si="3"/>
        <v>53040.32</v>
      </c>
      <c r="O11" s="43">
        <f t="shared" si="3"/>
        <v>28848.32</v>
      </c>
      <c r="P11" s="43">
        <f t="shared" si="3"/>
        <v>15000</v>
      </c>
      <c r="Q11" s="43">
        <f t="shared" si="3"/>
        <v>9192</v>
      </c>
      <c r="R11" s="43">
        <f t="shared" si="2"/>
        <v>60181.19</v>
      </c>
      <c r="S11" s="43">
        <f t="shared" si="2"/>
        <v>26139.19</v>
      </c>
      <c r="T11" s="43">
        <f t="shared" si="2"/>
        <v>24050</v>
      </c>
      <c r="U11" s="43">
        <f t="shared" si="2"/>
        <v>9992</v>
      </c>
      <c r="V11" s="43">
        <f t="shared" si="2"/>
        <v>7140.870000000001</v>
      </c>
      <c r="W11" s="127"/>
    </row>
    <row r="12" spans="1:23" ht="25.5" customHeight="1">
      <c r="A12" s="45" t="s">
        <v>51</v>
      </c>
      <c r="B12" s="52" t="s">
        <v>52</v>
      </c>
      <c r="C12" s="53"/>
      <c r="D12" s="54"/>
      <c r="E12" s="55"/>
      <c r="F12" s="43">
        <f aca="true" t="shared" si="4" ref="F12:V12">SUM(F47,F75,F107,F121,F126,F141,F150)</f>
        <v>343292.23000000004</v>
      </c>
      <c r="G12" s="43"/>
      <c r="H12" s="47"/>
      <c r="I12" s="108"/>
      <c r="J12" s="43">
        <f t="shared" si="4"/>
        <v>116385.20999999999</v>
      </c>
      <c r="K12" s="43">
        <f t="shared" si="4"/>
        <v>49004.100000000006</v>
      </c>
      <c r="L12" s="43">
        <f t="shared" si="4"/>
        <v>58689.41</v>
      </c>
      <c r="M12" s="43">
        <f t="shared" si="4"/>
        <v>9685.310000000001</v>
      </c>
      <c r="N12" s="43">
        <f t="shared" si="4"/>
        <v>33788.770000000004</v>
      </c>
      <c r="O12" s="43">
        <f t="shared" si="4"/>
        <v>32668.77</v>
      </c>
      <c r="P12" s="43">
        <f t="shared" si="4"/>
        <v>0</v>
      </c>
      <c r="Q12" s="43">
        <f t="shared" si="4"/>
        <v>1120</v>
      </c>
      <c r="R12" s="43">
        <f t="shared" si="4"/>
        <v>49494.55</v>
      </c>
      <c r="S12" s="43">
        <f t="shared" si="4"/>
        <v>36044.55</v>
      </c>
      <c r="T12" s="43">
        <f t="shared" si="4"/>
        <v>11750</v>
      </c>
      <c r="U12" s="43">
        <f t="shared" si="4"/>
        <v>1700</v>
      </c>
      <c r="V12" s="43">
        <f t="shared" si="4"/>
        <v>15705.78</v>
      </c>
      <c r="W12" s="127"/>
    </row>
    <row r="13" spans="1:23" ht="31.5" customHeight="1">
      <c r="A13" s="45" t="s">
        <v>53</v>
      </c>
      <c r="B13" s="52" t="s">
        <v>54</v>
      </c>
      <c r="C13" s="53"/>
      <c r="D13" s="54"/>
      <c r="E13" s="55"/>
      <c r="F13" s="43">
        <f aca="true" t="shared" si="5" ref="F13:M13">SUM(F22,F63,F90,F116,F132,F155)</f>
        <v>42167.149999999994</v>
      </c>
      <c r="G13" s="43"/>
      <c r="H13" s="47"/>
      <c r="I13" s="108"/>
      <c r="J13" s="43">
        <f t="shared" si="5"/>
        <v>9763.800000000001</v>
      </c>
      <c r="K13" s="43">
        <f t="shared" si="5"/>
        <v>0</v>
      </c>
      <c r="L13" s="43">
        <f t="shared" si="5"/>
        <v>8711.59</v>
      </c>
      <c r="M13" s="43">
        <f t="shared" si="5"/>
        <v>8711.59</v>
      </c>
      <c r="N13" s="43">
        <v>0</v>
      </c>
      <c r="O13" s="43">
        <v>0</v>
      </c>
      <c r="P13" s="43">
        <v>0</v>
      </c>
      <c r="Q13" s="43">
        <v>0</v>
      </c>
      <c r="R13" s="43">
        <f>SUM(R22,R63,R90,R116,R132,R155)</f>
        <v>6565.01</v>
      </c>
      <c r="S13" s="43">
        <f>SUM(S22,S63,S90,S116,S132,S155)</f>
        <v>5565.01</v>
      </c>
      <c r="T13" s="43">
        <f>SUM(T22,T63,T90,T116,T132,T155)</f>
        <v>0</v>
      </c>
      <c r="U13" s="43">
        <f>SUM(U22,U63,U90,U116,U132,U155)</f>
        <v>1000</v>
      </c>
      <c r="V13" s="43">
        <f>SUM(V22,V63,V90,V116,V132,V155)</f>
        <v>6565.01</v>
      </c>
      <c r="W13" s="127"/>
    </row>
    <row r="14" spans="1:23" ht="30.75" customHeight="1">
      <c r="A14" s="45" t="s">
        <v>55</v>
      </c>
      <c r="B14" s="54" t="s">
        <v>56</v>
      </c>
      <c r="C14" s="53"/>
      <c r="D14" s="54"/>
      <c r="E14" s="55"/>
      <c r="F14" s="56"/>
      <c r="G14" s="43"/>
      <c r="H14" s="44"/>
      <c r="I14" s="108"/>
      <c r="J14" s="44"/>
      <c r="K14" s="43"/>
      <c r="L14" s="43"/>
      <c r="M14" s="43"/>
      <c r="N14" s="43">
        <v>4000</v>
      </c>
      <c r="O14" s="43">
        <v>4000</v>
      </c>
      <c r="P14" s="43">
        <v>0</v>
      </c>
      <c r="Q14" s="43">
        <v>0</v>
      </c>
      <c r="R14" s="43">
        <v>4000</v>
      </c>
      <c r="S14" s="43">
        <v>4000</v>
      </c>
      <c r="T14" s="43">
        <v>0</v>
      </c>
      <c r="U14" s="43">
        <v>0</v>
      </c>
      <c r="V14" s="43">
        <v>0</v>
      </c>
      <c r="W14" s="127"/>
    </row>
    <row r="15" spans="1:23" ht="30.75" customHeight="1">
      <c r="A15" s="45" t="s">
        <v>57</v>
      </c>
      <c r="B15" s="52" t="s">
        <v>58</v>
      </c>
      <c r="C15" s="53"/>
      <c r="D15" s="54"/>
      <c r="E15" s="55"/>
      <c r="F15" s="56"/>
      <c r="G15" s="43"/>
      <c r="H15" s="44"/>
      <c r="I15" s="108"/>
      <c r="J15" s="44"/>
      <c r="K15" s="43"/>
      <c r="L15" s="43"/>
      <c r="M15" s="43"/>
      <c r="N15" s="43">
        <v>3947.5</v>
      </c>
      <c r="O15" s="43">
        <v>3947.5</v>
      </c>
      <c r="P15" s="43">
        <v>0</v>
      </c>
      <c r="Q15" s="43">
        <v>0</v>
      </c>
      <c r="R15" s="43">
        <v>5833</v>
      </c>
      <c r="S15" s="43">
        <v>5833</v>
      </c>
      <c r="T15" s="43">
        <v>0</v>
      </c>
      <c r="U15" s="43">
        <v>0</v>
      </c>
      <c r="V15" s="43">
        <f>R15-N15</f>
        <v>1885.5</v>
      </c>
      <c r="W15" s="127"/>
    </row>
    <row r="16" spans="1:23" ht="25.5" customHeight="1">
      <c r="A16" s="57" t="s">
        <v>59</v>
      </c>
      <c r="B16" s="58" t="s">
        <v>60</v>
      </c>
      <c r="C16" s="53"/>
      <c r="D16" s="54"/>
      <c r="E16" s="55"/>
      <c r="F16" s="43">
        <f aca="true" t="shared" si="6" ref="F16:V16">SUM(F17,F18,F22)</f>
        <v>110038.84</v>
      </c>
      <c r="G16" s="43"/>
      <c r="H16" s="44"/>
      <c r="I16" s="44"/>
      <c r="J16" s="43">
        <f t="shared" si="6"/>
        <v>100140.96999999999</v>
      </c>
      <c r="K16" s="43">
        <f t="shared" si="6"/>
        <v>25200</v>
      </c>
      <c r="L16" s="43">
        <f t="shared" si="6"/>
        <v>29244.51</v>
      </c>
      <c r="M16" s="43">
        <f t="shared" si="6"/>
        <v>4044.51</v>
      </c>
      <c r="N16" s="43">
        <f t="shared" si="6"/>
        <v>25045.05</v>
      </c>
      <c r="O16" s="43">
        <f t="shared" si="6"/>
        <v>8285.05</v>
      </c>
      <c r="P16" s="43">
        <f t="shared" si="6"/>
        <v>15000</v>
      </c>
      <c r="Q16" s="43">
        <f t="shared" si="6"/>
        <v>1760</v>
      </c>
      <c r="R16" s="43">
        <f t="shared" si="6"/>
        <v>30755.73</v>
      </c>
      <c r="S16" s="43">
        <f t="shared" si="6"/>
        <v>3545.73</v>
      </c>
      <c r="T16" s="43">
        <f t="shared" si="6"/>
        <v>24050</v>
      </c>
      <c r="U16" s="43">
        <f t="shared" si="6"/>
        <v>3160</v>
      </c>
      <c r="V16" s="43">
        <f t="shared" si="6"/>
        <v>5710.68</v>
      </c>
      <c r="W16" s="130"/>
    </row>
    <row r="17" spans="1:23" ht="31.5" customHeight="1">
      <c r="A17" s="59" t="s">
        <v>61</v>
      </c>
      <c r="B17" s="60" t="s">
        <v>62</v>
      </c>
      <c r="C17" s="61"/>
      <c r="D17" s="62"/>
      <c r="E17" s="42"/>
      <c r="F17" s="56">
        <v>15568.149999999998</v>
      </c>
      <c r="G17" s="43"/>
      <c r="H17" s="44"/>
      <c r="I17" s="44"/>
      <c r="J17" s="43">
        <v>14731.590000000002</v>
      </c>
      <c r="K17" s="43">
        <v>0</v>
      </c>
      <c r="L17" s="43">
        <v>0</v>
      </c>
      <c r="M17" s="43">
        <v>0</v>
      </c>
      <c r="N17" s="43">
        <v>2285.05</v>
      </c>
      <c r="O17" s="43">
        <v>2285.05</v>
      </c>
      <c r="P17" s="43">
        <v>0</v>
      </c>
      <c r="Q17" s="43">
        <v>0</v>
      </c>
      <c r="R17" s="43">
        <v>2285.05</v>
      </c>
      <c r="S17" s="43">
        <v>1685.05</v>
      </c>
      <c r="T17" s="43">
        <v>0</v>
      </c>
      <c r="U17" s="43">
        <v>600</v>
      </c>
      <c r="V17" s="43">
        <v>0</v>
      </c>
      <c r="W17" s="130"/>
    </row>
    <row r="18" spans="1:23" ht="25.5" customHeight="1">
      <c r="A18" s="57" t="s">
        <v>63</v>
      </c>
      <c r="B18" s="63" t="s">
        <v>64</v>
      </c>
      <c r="C18" s="53"/>
      <c r="D18" s="41"/>
      <c r="E18" s="42"/>
      <c r="F18" s="43">
        <f aca="true" t="shared" si="7" ref="F18:V18">SUM(F19:F21)</f>
        <v>84864.87</v>
      </c>
      <c r="G18" s="44"/>
      <c r="H18" s="44"/>
      <c r="I18" s="44"/>
      <c r="J18" s="43">
        <f t="shared" si="7"/>
        <v>84864.87</v>
      </c>
      <c r="K18" s="43">
        <f t="shared" si="7"/>
        <v>25200</v>
      </c>
      <c r="L18" s="43">
        <f t="shared" si="7"/>
        <v>28700</v>
      </c>
      <c r="M18" s="43">
        <f t="shared" si="7"/>
        <v>3500</v>
      </c>
      <c r="N18" s="43">
        <f t="shared" si="7"/>
        <v>22760</v>
      </c>
      <c r="O18" s="43">
        <f t="shared" si="7"/>
        <v>6000</v>
      </c>
      <c r="P18" s="43">
        <f t="shared" si="7"/>
        <v>15000</v>
      </c>
      <c r="Q18" s="43">
        <f t="shared" si="7"/>
        <v>1760</v>
      </c>
      <c r="R18" s="43">
        <f t="shared" si="7"/>
        <v>28120.68</v>
      </c>
      <c r="S18" s="43">
        <f t="shared" si="7"/>
        <v>1510.68</v>
      </c>
      <c r="T18" s="43">
        <f t="shared" si="7"/>
        <v>24050</v>
      </c>
      <c r="U18" s="43">
        <f t="shared" si="7"/>
        <v>2560</v>
      </c>
      <c r="V18" s="43">
        <f t="shared" si="7"/>
        <v>5360.68</v>
      </c>
      <c r="W18" s="130"/>
    </row>
    <row r="19" spans="1:23" s="4" customFormat="1" ht="90">
      <c r="A19" s="64">
        <v>1</v>
      </c>
      <c r="B19" s="65" t="s">
        <v>65</v>
      </c>
      <c r="C19" s="65" t="s">
        <v>66</v>
      </c>
      <c r="D19" s="65" t="s">
        <v>67</v>
      </c>
      <c r="E19" s="66" t="s">
        <v>68</v>
      </c>
      <c r="F19" s="67">
        <v>59991.4</v>
      </c>
      <c r="G19" s="68" t="s">
        <v>69</v>
      </c>
      <c r="H19" s="69" t="s">
        <v>70</v>
      </c>
      <c r="I19" s="69" t="s">
        <v>71</v>
      </c>
      <c r="J19" s="67">
        <v>59991.4</v>
      </c>
      <c r="K19" s="67">
        <v>18000</v>
      </c>
      <c r="L19" s="67">
        <v>22000</v>
      </c>
      <c r="M19" s="67">
        <v>4000</v>
      </c>
      <c r="N19" s="67">
        <v>16000</v>
      </c>
      <c r="O19" s="67">
        <v>4000</v>
      </c>
      <c r="P19" s="67">
        <v>12000</v>
      </c>
      <c r="Q19" s="67">
        <v>0</v>
      </c>
      <c r="R19" s="67">
        <v>22050</v>
      </c>
      <c r="S19" s="67">
        <v>1000</v>
      </c>
      <c r="T19" s="67">
        <v>21050</v>
      </c>
      <c r="U19" s="67">
        <v>0</v>
      </c>
      <c r="V19" s="67">
        <v>6050</v>
      </c>
      <c r="W19" s="131" t="s">
        <v>72</v>
      </c>
    </row>
    <row r="20" spans="1:23" ht="67.5">
      <c r="A20" s="64">
        <v>2</v>
      </c>
      <c r="B20" s="65" t="s">
        <v>73</v>
      </c>
      <c r="C20" s="65" t="s">
        <v>66</v>
      </c>
      <c r="D20" s="65" t="s">
        <v>74</v>
      </c>
      <c r="E20" s="66" t="s">
        <v>75</v>
      </c>
      <c r="F20" s="67">
        <v>17319.47</v>
      </c>
      <c r="G20" s="70" t="s">
        <v>69</v>
      </c>
      <c r="H20" s="69" t="s">
        <v>70</v>
      </c>
      <c r="I20" s="69" t="s">
        <v>76</v>
      </c>
      <c r="J20" s="67">
        <v>17319.47</v>
      </c>
      <c r="K20" s="67">
        <v>5000</v>
      </c>
      <c r="L20" s="67">
        <v>4500</v>
      </c>
      <c r="M20" s="67">
        <v>-500</v>
      </c>
      <c r="N20" s="67">
        <v>5000</v>
      </c>
      <c r="O20" s="67">
        <v>2000</v>
      </c>
      <c r="P20" s="67">
        <v>3000</v>
      </c>
      <c r="Q20" s="67">
        <v>0</v>
      </c>
      <c r="R20" s="67">
        <v>4310.68</v>
      </c>
      <c r="S20" s="67">
        <v>510.68</v>
      </c>
      <c r="T20" s="67">
        <v>3000</v>
      </c>
      <c r="U20" s="67">
        <v>800</v>
      </c>
      <c r="V20" s="67">
        <v>-689.32</v>
      </c>
      <c r="W20" s="131" t="s">
        <v>77</v>
      </c>
    </row>
    <row r="21" spans="1:23" s="4" customFormat="1" ht="56.25">
      <c r="A21" s="64">
        <v>3</v>
      </c>
      <c r="B21" s="65" t="s">
        <v>78</v>
      </c>
      <c r="C21" s="65" t="s">
        <v>66</v>
      </c>
      <c r="D21" s="65" t="s">
        <v>79</v>
      </c>
      <c r="E21" s="66" t="s">
        <v>80</v>
      </c>
      <c r="F21" s="67">
        <v>7554</v>
      </c>
      <c r="G21" s="70" t="s">
        <v>69</v>
      </c>
      <c r="H21" s="69" t="s">
        <v>70</v>
      </c>
      <c r="I21" s="69" t="s">
        <v>81</v>
      </c>
      <c r="J21" s="67">
        <v>7554</v>
      </c>
      <c r="K21" s="67">
        <v>2200</v>
      </c>
      <c r="L21" s="67">
        <v>2200</v>
      </c>
      <c r="M21" s="67">
        <v>0</v>
      </c>
      <c r="N21" s="67">
        <v>1760</v>
      </c>
      <c r="O21" s="67">
        <v>0</v>
      </c>
      <c r="P21" s="67">
        <v>0</v>
      </c>
      <c r="Q21" s="67">
        <v>1760</v>
      </c>
      <c r="R21" s="67">
        <v>1760</v>
      </c>
      <c r="S21" s="67">
        <v>0</v>
      </c>
      <c r="T21" s="67">
        <v>0</v>
      </c>
      <c r="U21" s="67">
        <v>1760</v>
      </c>
      <c r="V21" s="67">
        <v>0</v>
      </c>
      <c r="W21" s="131"/>
    </row>
    <row r="22" spans="1:23" ht="51" customHeight="1">
      <c r="A22" s="71" t="s">
        <v>82</v>
      </c>
      <c r="B22" s="72" t="s">
        <v>83</v>
      </c>
      <c r="C22" s="65"/>
      <c r="D22" s="65"/>
      <c r="E22" s="66"/>
      <c r="F22" s="73">
        <f>SUM(F23)</f>
        <v>9605.82</v>
      </c>
      <c r="G22" s="74"/>
      <c r="H22" s="75"/>
      <c r="I22" s="109"/>
      <c r="J22" s="73">
        <f aca="true" t="shared" si="8" ref="J22:V22">SUM(J23:J24)</f>
        <v>544.51</v>
      </c>
      <c r="K22" s="73">
        <f t="shared" si="8"/>
        <v>0</v>
      </c>
      <c r="L22" s="73">
        <f t="shared" si="8"/>
        <v>544.51</v>
      </c>
      <c r="M22" s="73">
        <f t="shared" si="8"/>
        <v>544.51</v>
      </c>
      <c r="N22" s="73">
        <f t="shared" si="8"/>
        <v>0</v>
      </c>
      <c r="O22" s="73">
        <f t="shared" si="8"/>
        <v>0</v>
      </c>
      <c r="P22" s="73">
        <f t="shared" si="8"/>
        <v>0</v>
      </c>
      <c r="Q22" s="73">
        <f t="shared" si="8"/>
        <v>0</v>
      </c>
      <c r="R22" s="73">
        <f t="shared" si="8"/>
        <v>350</v>
      </c>
      <c r="S22" s="73">
        <f t="shared" si="8"/>
        <v>350</v>
      </c>
      <c r="T22" s="73">
        <f t="shared" si="8"/>
        <v>0</v>
      </c>
      <c r="U22" s="73">
        <f t="shared" si="8"/>
        <v>0</v>
      </c>
      <c r="V22" s="73">
        <f t="shared" si="8"/>
        <v>350</v>
      </c>
      <c r="W22" s="131"/>
    </row>
    <row r="23" spans="1:23" ht="101.25">
      <c r="A23" s="64">
        <v>1</v>
      </c>
      <c r="B23" s="76" t="s">
        <v>84</v>
      </c>
      <c r="C23" s="65" t="s">
        <v>85</v>
      </c>
      <c r="D23" s="65" t="s">
        <v>86</v>
      </c>
      <c r="E23" s="66" t="s">
        <v>87</v>
      </c>
      <c r="F23" s="67">
        <v>9605.82</v>
      </c>
      <c r="G23" s="70" t="s">
        <v>88</v>
      </c>
      <c r="H23" s="69" t="s">
        <v>89</v>
      </c>
      <c r="I23" s="110" t="s">
        <v>90</v>
      </c>
      <c r="J23" s="67">
        <v>100</v>
      </c>
      <c r="K23" s="67">
        <v>0</v>
      </c>
      <c r="L23" s="67">
        <v>100</v>
      </c>
      <c r="M23" s="67">
        <v>100</v>
      </c>
      <c r="N23" s="67">
        <v>0</v>
      </c>
      <c r="O23" s="67">
        <v>0</v>
      </c>
      <c r="P23" s="67">
        <v>0</v>
      </c>
      <c r="Q23" s="67">
        <v>0</v>
      </c>
      <c r="R23" s="67">
        <v>50</v>
      </c>
      <c r="S23" s="67">
        <v>50</v>
      </c>
      <c r="T23" s="67">
        <v>0</v>
      </c>
      <c r="U23" s="67">
        <v>0</v>
      </c>
      <c r="V23" s="67">
        <v>50</v>
      </c>
      <c r="W23" s="131"/>
    </row>
    <row r="24" spans="1:23" ht="51.75" customHeight="1">
      <c r="A24" s="64">
        <v>2</v>
      </c>
      <c r="B24" s="65" t="s">
        <v>91</v>
      </c>
      <c r="C24" s="65" t="s">
        <v>66</v>
      </c>
      <c r="D24" s="65" t="s">
        <v>67</v>
      </c>
      <c r="E24" s="66" t="s">
        <v>92</v>
      </c>
      <c r="F24" s="67">
        <v>444.51</v>
      </c>
      <c r="G24" s="70">
        <v>2020</v>
      </c>
      <c r="H24" s="69" t="s">
        <v>89</v>
      </c>
      <c r="I24" s="110" t="s">
        <v>93</v>
      </c>
      <c r="J24" s="67">
        <v>444.51</v>
      </c>
      <c r="K24" s="67">
        <v>0</v>
      </c>
      <c r="L24" s="67">
        <v>444.51</v>
      </c>
      <c r="M24" s="67">
        <f>L24-K24</f>
        <v>444.51</v>
      </c>
      <c r="N24" s="67">
        <v>0</v>
      </c>
      <c r="O24" s="67">
        <v>0</v>
      </c>
      <c r="P24" s="67">
        <v>0</v>
      </c>
      <c r="Q24" s="67">
        <v>0</v>
      </c>
      <c r="R24" s="67">
        <v>300</v>
      </c>
      <c r="S24" s="67">
        <v>300</v>
      </c>
      <c r="T24" s="67">
        <v>0</v>
      </c>
      <c r="U24" s="67">
        <v>0</v>
      </c>
      <c r="V24" s="67">
        <v>300</v>
      </c>
      <c r="W24" s="131"/>
    </row>
    <row r="25" spans="1:23" ht="25.5" customHeight="1">
      <c r="A25" s="57" t="s">
        <v>94</v>
      </c>
      <c r="B25" s="63" t="s">
        <v>95</v>
      </c>
      <c r="C25" s="54"/>
      <c r="D25" s="77"/>
      <c r="E25" s="78"/>
      <c r="F25" s="79">
        <f aca="true" t="shared" si="9" ref="F25:V25">SUM(F26,F27,F47,F63)</f>
        <v>585220.1599999999</v>
      </c>
      <c r="G25" s="44"/>
      <c r="H25" s="44"/>
      <c r="I25" s="44"/>
      <c r="J25" s="79">
        <f t="shared" si="9"/>
        <v>317425.87999999983</v>
      </c>
      <c r="K25" s="79">
        <f t="shared" si="9"/>
        <v>56120.130000000005</v>
      </c>
      <c r="L25" s="79">
        <f t="shared" si="9"/>
        <v>73103.97</v>
      </c>
      <c r="M25" s="79">
        <f t="shared" si="9"/>
        <v>16983.84</v>
      </c>
      <c r="N25" s="79">
        <f t="shared" si="9"/>
        <v>51540.4</v>
      </c>
      <c r="O25" s="79">
        <f t="shared" si="9"/>
        <v>42988.4</v>
      </c>
      <c r="P25" s="79">
        <f t="shared" si="9"/>
        <v>0</v>
      </c>
      <c r="Q25" s="79">
        <f t="shared" si="9"/>
        <v>8552</v>
      </c>
      <c r="R25" s="79">
        <f t="shared" si="9"/>
        <v>65963.4</v>
      </c>
      <c r="S25" s="79">
        <f t="shared" si="9"/>
        <v>50086.4</v>
      </c>
      <c r="T25" s="79">
        <f t="shared" si="9"/>
        <v>5000</v>
      </c>
      <c r="U25" s="79">
        <f t="shared" si="9"/>
        <v>10877</v>
      </c>
      <c r="V25" s="79">
        <f t="shared" si="9"/>
        <v>14423</v>
      </c>
      <c r="W25" s="130"/>
    </row>
    <row r="26" spans="1:23" ht="25.5" customHeight="1">
      <c r="A26" s="57" t="s">
        <v>61</v>
      </c>
      <c r="B26" s="63" t="s">
        <v>96</v>
      </c>
      <c r="C26" s="54"/>
      <c r="D26" s="77"/>
      <c r="E26" s="78"/>
      <c r="F26" s="79">
        <v>168869.41999999987</v>
      </c>
      <c r="G26" s="43"/>
      <c r="H26" s="44"/>
      <c r="I26" s="43"/>
      <c r="J26" s="43">
        <v>155947.14999999988</v>
      </c>
      <c r="K26" s="43">
        <v>0</v>
      </c>
      <c r="L26" s="43">
        <v>0</v>
      </c>
      <c r="M26" s="43">
        <v>0</v>
      </c>
      <c r="N26" s="79">
        <v>14456</v>
      </c>
      <c r="O26" s="79">
        <v>14456</v>
      </c>
      <c r="P26" s="79">
        <v>0</v>
      </c>
      <c r="Q26" s="79">
        <v>0</v>
      </c>
      <c r="R26" s="79">
        <v>10742</v>
      </c>
      <c r="S26" s="79">
        <v>9997</v>
      </c>
      <c r="T26" s="79">
        <v>0</v>
      </c>
      <c r="U26" s="79">
        <f>550+189+6</f>
        <v>745</v>
      </c>
      <c r="V26" s="79">
        <v>-3714</v>
      </c>
      <c r="W26" s="130"/>
    </row>
    <row r="27" spans="1:23" ht="25.5" customHeight="1">
      <c r="A27" s="57" t="s">
        <v>63</v>
      </c>
      <c r="B27" s="63" t="s">
        <v>97</v>
      </c>
      <c r="C27" s="54"/>
      <c r="D27" s="77"/>
      <c r="E27" s="78"/>
      <c r="F27" s="79">
        <f aca="true" t="shared" si="10" ref="F27:V27">SUM(F28:F46)</f>
        <v>155591.50000000003</v>
      </c>
      <c r="G27" s="44"/>
      <c r="H27" s="44"/>
      <c r="I27" s="44"/>
      <c r="J27" s="79">
        <f t="shared" si="10"/>
        <v>93755.84999999998</v>
      </c>
      <c r="K27" s="79">
        <f t="shared" si="10"/>
        <v>34067.73</v>
      </c>
      <c r="L27" s="79">
        <f t="shared" si="10"/>
        <v>37721</v>
      </c>
      <c r="M27" s="79">
        <f t="shared" si="10"/>
        <v>3653.27</v>
      </c>
      <c r="N27" s="79">
        <f t="shared" si="10"/>
        <v>23002</v>
      </c>
      <c r="O27" s="79">
        <f t="shared" si="10"/>
        <v>15570</v>
      </c>
      <c r="P27" s="79">
        <f t="shared" si="10"/>
        <v>0</v>
      </c>
      <c r="Q27" s="79">
        <f t="shared" si="10"/>
        <v>7432</v>
      </c>
      <c r="R27" s="79">
        <f t="shared" si="10"/>
        <v>26862</v>
      </c>
      <c r="S27" s="79">
        <f t="shared" si="10"/>
        <v>19430</v>
      </c>
      <c r="T27" s="79">
        <f t="shared" si="10"/>
        <v>0</v>
      </c>
      <c r="U27" s="79">
        <f t="shared" si="10"/>
        <v>7432</v>
      </c>
      <c r="V27" s="79">
        <f t="shared" si="10"/>
        <v>3860</v>
      </c>
      <c r="W27" s="132"/>
    </row>
    <row r="28" spans="1:23" ht="72" customHeight="1">
      <c r="A28" s="64" t="s">
        <v>23</v>
      </c>
      <c r="B28" s="65" t="s">
        <v>98</v>
      </c>
      <c r="C28" s="65" t="s">
        <v>66</v>
      </c>
      <c r="D28" s="65" t="s">
        <v>79</v>
      </c>
      <c r="E28" s="66" t="s">
        <v>99</v>
      </c>
      <c r="F28" s="67">
        <v>26001.71</v>
      </c>
      <c r="G28" s="70" t="s">
        <v>69</v>
      </c>
      <c r="H28" s="69" t="s">
        <v>70</v>
      </c>
      <c r="I28" s="69" t="s">
        <v>100</v>
      </c>
      <c r="J28" s="67">
        <v>26001.71</v>
      </c>
      <c r="K28" s="67">
        <v>3000</v>
      </c>
      <c r="L28" s="67">
        <v>4000</v>
      </c>
      <c r="M28" s="67">
        <v>1000</v>
      </c>
      <c r="N28" s="67">
        <v>2000</v>
      </c>
      <c r="O28" s="67">
        <v>2000</v>
      </c>
      <c r="P28" s="67">
        <v>0</v>
      </c>
      <c r="Q28" s="67">
        <v>0</v>
      </c>
      <c r="R28" s="67">
        <v>2000</v>
      </c>
      <c r="S28" s="67">
        <v>2000</v>
      </c>
      <c r="T28" s="67">
        <v>0</v>
      </c>
      <c r="U28" s="67">
        <v>0</v>
      </c>
      <c r="V28" s="67">
        <v>0</v>
      </c>
      <c r="W28" s="131" t="s">
        <v>101</v>
      </c>
    </row>
    <row r="29" spans="1:23" ht="60" customHeight="1">
      <c r="A29" s="64" t="s">
        <v>24</v>
      </c>
      <c r="B29" s="65" t="s">
        <v>102</v>
      </c>
      <c r="C29" s="65" t="s">
        <v>66</v>
      </c>
      <c r="D29" s="65" t="s">
        <v>79</v>
      </c>
      <c r="E29" s="66" t="s">
        <v>103</v>
      </c>
      <c r="F29" s="67">
        <v>23014.14</v>
      </c>
      <c r="G29" s="70" t="s">
        <v>69</v>
      </c>
      <c r="H29" s="69" t="s">
        <v>70</v>
      </c>
      <c r="I29" s="69" t="s">
        <v>104</v>
      </c>
      <c r="J29" s="67">
        <v>11000</v>
      </c>
      <c r="K29" s="67">
        <v>4700</v>
      </c>
      <c r="L29" s="67">
        <v>4700</v>
      </c>
      <c r="M29" s="67">
        <v>0</v>
      </c>
      <c r="N29" s="67">
        <v>3000</v>
      </c>
      <c r="O29" s="67">
        <v>3000</v>
      </c>
      <c r="P29" s="67">
        <v>0</v>
      </c>
      <c r="Q29" s="67">
        <v>0</v>
      </c>
      <c r="R29" s="67">
        <v>2700</v>
      </c>
      <c r="S29" s="67">
        <v>2700</v>
      </c>
      <c r="T29" s="67">
        <v>0</v>
      </c>
      <c r="U29" s="67">
        <v>0</v>
      </c>
      <c r="V29" s="67">
        <v>-300</v>
      </c>
      <c r="W29" s="131" t="s">
        <v>105</v>
      </c>
    </row>
    <row r="30" spans="1:23" ht="51" customHeight="1">
      <c r="A30" s="64" t="s">
        <v>25</v>
      </c>
      <c r="B30" s="65" t="s">
        <v>106</v>
      </c>
      <c r="C30" s="65" t="s">
        <v>66</v>
      </c>
      <c r="D30" s="65" t="s">
        <v>107</v>
      </c>
      <c r="E30" s="66" t="s">
        <v>108</v>
      </c>
      <c r="F30" s="67">
        <v>19495.93</v>
      </c>
      <c r="G30" s="68" t="s">
        <v>109</v>
      </c>
      <c r="H30" s="69" t="s">
        <v>70</v>
      </c>
      <c r="I30" s="69" t="s">
        <v>110</v>
      </c>
      <c r="J30" s="67">
        <v>11041</v>
      </c>
      <c r="K30" s="67">
        <v>8141</v>
      </c>
      <c r="L30" s="67">
        <v>8141</v>
      </c>
      <c r="M30" s="67">
        <v>0</v>
      </c>
      <c r="N30" s="67">
        <v>6432</v>
      </c>
      <c r="O30" s="67">
        <v>0</v>
      </c>
      <c r="P30" s="67">
        <v>0</v>
      </c>
      <c r="Q30" s="67">
        <v>6432</v>
      </c>
      <c r="R30" s="67">
        <v>6432</v>
      </c>
      <c r="S30" s="67">
        <v>0</v>
      </c>
      <c r="T30" s="67">
        <v>0</v>
      </c>
      <c r="U30" s="67">
        <v>6432</v>
      </c>
      <c r="V30" s="67">
        <v>0</v>
      </c>
      <c r="W30" s="127"/>
    </row>
    <row r="31" spans="1:23" ht="112.5">
      <c r="A31" s="64" t="s">
        <v>26</v>
      </c>
      <c r="B31" s="65" t="s">
        <v>111</v>
      </c>
      <c r="C31" s="65" t="s">
        <v>66</v>
      </c>
      <c r="D31" s="65" t="s">
        <v>74</v>
      </c>
      <c r="E31" s="66" t="s">
        <v>112</v>
      </c>
      <c r="F31" s="67">
        <v>12752.75</v>
      </c>
      <c r="G31" s="70" t="s">
        <v>69</v>
      </c>
      <c r="H31" s="69" t="s">
        <v>70</v>
      </c>
      <c r="I31" s="69" t="s">
        <v>113</v>
      </c>
      <c r="J31" s="67">
        <f>K31+X31</f>
        <v>2800</v>
      </c>
      <c r="K31" s="67">
        <v>2800</v>
      </c>
      <c r="L31" s="67">
        <v>2800</v>
      </c>
      <c r="M31" s="67">
        <v>0</v>
      </c>
      <c r="N31" s="67">
        <v>1800</v>
      </c>
      <c r="O31" s="67">
        <v>1800</v>
      </c>
      <c r="P31" s="67">
        <v>0</v>
      </c>
      <c r="Q31" s="67">
        <v>0</v>
      </c>
      <c r="R31" s="67">
        <v>1800</v>
      </c>
      <c r="S31" s="67">
        <v>1800</v>
      </c>
      <c r="T31" s="67">
        <v>0</v>
      </c>
      <c r="U31" s="67">
        <v>0</v>
      </c>
      <c r="V31" s="67">
        <v>0</v>
      </c>
      <c r="W31" s="127"/>
    </row>
    <row r="32" spans="1:23" ht="48" customHeight="1">
      <c r="A32" s="64" t="s">
        <v>27</v>
      </c>
      <c r="B32" s="65" t="s">
        <v>114</v>
      </c>
      <c r="C32" s="65" t="s">
        <v>66</v>
      </c>
      <c r="D32" s="65" t="s">
        <v>79</v>
      </c>
      <c r="E32" s="66" t="s">
        <v>115</v>
      </c>
      <c r="F32" s="67">
        <v>16002.09</v>
      </c>
      <c r="G32" s="70" t="s">
        <v>69</v>
      </c>
      <c r="H32" s="69" t="s">
        <v>70</v>
      </c>
      <c r="I32" s="69" t="s">
        <v>116</v>
      </c>
      <c r="J32" s="67">
        <v>5000</v>
      </c>
      <c r="K32" s="67">
        <v>900</v>
      </c>
      <c r="L32" s="67">
        <v>100</v>
      </c>
      <c r="M32" s="67">
        <v>-800</v>
      </c>
      <c r="N32" s="67">
        <v>500</v>
      </c>
      <c r="O32" s="67">
        <v>500</v>
      </c>
      <c r="P32" s="67">
        <v>0</v>
      </c>
      <c r="Q32" s="67">
        <v>0</v>
      </c>
      <c r="R32" s="67">
        <v>50</v>
      </c>
      <c r="S32" s="67">
        <v>50</v>
      </c>
      <c r="T32" s="67">
        <v>0</v>
      </c>
      <c r="U32" s="67">
        <v>0</v>
      </c>
      <c r="V32" s="67">
        <v>-450</v>
      </c>
      <c r="W32" s="127"/>
    </row>
    <row r="33" spans="1:23" ht="75" customHeight="1">
      <c r="A33" s="64" t="s">
        <v>28</v>
      </c>
      <c r="B33" s="65" t="s">
        <v>117</v>
      </c>
      <c r="C33" s="65" t="s">
        <v>66</v>
      </c>
      <c r="D33" s="65" t="s">
        <v>74</v>
      </c>
      <c r="E33" s="66" t="s">
        <v>118</v>
      </c>
      <c r="F33" s="67">
        <v>11367.42</v>
      </c>
      <c r="G33" s="70" t="s">
        <v>69</v>
      </c>
      <c r="H33" s="69" t="s">
        <v>70</v>
      </c>
      <c r="I33" s="69" t="s">
        <v>119</v>
      </c>
      <c r="J33" s="67">
        <f>K33+X33</f>
        <v>3100</v>
      </c>
      <c r="K33" s="67">
        <v>3100</v>
      </c>
      <c r="L33" s="67">
        <v>3100</v>
      </c>
      <c r="M33" s="67">
        <v>0</v>
      </c>
      <c r="N33" s="67">
        <v>2000</v>
      </c>
      <c r="O33" s="67">
        <v>2000</v>
      </c>
      <c r="P33" s="67">
        <v>0</v>
      </c>
      <c r="Q33" s="67">
        <v>0</v>
      </c>
      <c r="R33" s="67">
        <v>2000</v>
      </c>
      <c r="S33" s="67">
        <v>2000</v>
      </c>
      <c r="T33" s="67">
        <v>0</v>
      </c>
      <c r="U33" s="67">
        <v>0</v>
      </c>
      <c r="V33" s="67">
        <v>0</v>
      </c>
      <c r="W33" s="127"/>
    </row>
    <row r="34" spans="1:23" ht="42" customHeight="1">
      <c r="A34" s="64" t="s">
        <v>29</v>
      </c>
      <c r="B34" s="65" t="s">
        <v>120</v>
      </c>
      <c r="C34" s="65" t="s">
        <v>66</v>
      </c>
      <c r="D34" s="65" t="s">
        <v>79</v>
      </c>
      <c r="E34" s="66" t="s">
        <v>121</v>
      </c>
      <c r="F34" s="67">
        <v>7850.21</v>
      </c>
      <c r="G34" s="70" t="s">
        <v>69</v>
      </c>
      <c r="H34" s="69" t="s">
        <v>70</v>
      </c>
      <c r="I34" s="69" t="s">
        <v>122</v>
      </c>
      <c r="J34" s="67">
        <v>1500</v>
      </c>
      <c r="K34" s="67">
        <v>160</v>
      </c>
      <c r="L34" s="67">
        <v>500</v>
      </c>
      <c r="M34" s="67">
        <v>340</v>
      </c>
      <c r="N34" s="67">
        <v>100</v>
      </c>
      <c r="O34" s="67">
        <v>100</v>
      </c>
      <c r="P34" s="67">
        <v>0</v>
      </c>
      <c r="Q34" s="67">
        <v>0</v>
      </c>
      <c r="R34" s="67">
        <v>400</v>
      </c>
      <c r="S34" s="67">
        <v>400</v>
      </c>
      <c r="T34" s="67">
        <v>0</v>
      </c>
      <c r="U34" s="67">
        <v>0</v>
      </c>
      <c r="V34" s="67">
        <v>300</v>
      </c>
      <c r="W34" s="131" t="s">
        <v>123</v>
      </c>
    </row>
    <row r="35" spans="1:23" ht="72.75" customHeight="1">
      <c r="A35" s="64" t="s">
        <v>30</v>
      </c>
      <c r="B35" s="65" t="s">
        <v>124</v>
      </c>
      <c r="C35" s="65" t="s">
        <v>66</v>
      </c>
      <c r="D35" s="65" t="s">
        <v>74</v>
      </c>
      <c r="E35" s="66" t="s">
        <v>125</v>
      </c>
      <c r="F35" s="67">
        <v>7708.68</v>
      </c>
      <c r="G35" s="70" t="s">
        <v>69</v>
      </c>
      <c r="H35" s="69" t="s">
        <v>70</v>
      </c>
      <c r="I35" s="69" t="s">
        <v>126</v>
      </c>
      <c r="J35" s="67">
        <v>3297</v>
      </c>
      <c r="K35" s="67">
        <v>100</v>
      </c>
      <c r="L35" s="67">
        <v>1000</v>
      </c>
      <c r="M35" s="67">
        <v>900</v>
      </c>
      <c r="N35" s="67">
        <v>80</v>
      </c>
      <c r="O35" s="67">
        <v>80</v>
      </c>
      <c r="P35" s="67">
        <v>0</v>
      </c>
      <c r="Q35" s="67">
        <v>0</v>
      </c>
      <c r="R35" s="67">
        <v>700</v>
      </c>
      <c r="S35" s="67">
        <v>700</v>
      </c>
      <c r="T35" s="67">
        <v>0</v>
      </c>
      <c r="U35" s="67">
        <v>0</v>
      </c>
      <c r="V35" s="67">
        <v>620</v>
      </c>
      <c r="W35" s="131" t="s">
        <v>127</v>
      </c>
    </row>
    <row r="36" spans="1:23" s="5" customFormat="1" ht="51.75" customHeight="1">
      <c r="A36" s="64" t="s">
        <v>31</v>
      </c>
      <c r="B36" s="65" t="s">
        <v>128</v>
      </c>
      <c r="C36" s="65" t="s">
        <v>66</v>
      </c>
      <c r="D36" s="65" t="s">
        <v>67</v>
      </c>
      <c r="E36" s="66" t="s">
        <v>129</v>
      </c>
      <c r="F36" s="67">
        <v>6614.69</v>
      </c>
      <c r="G36" s="70" t="s">
        <v>69</v>
      </c>
      <c r="H36" s="69" t="s">
        <v>70</v>
      </c>
      <c r="I36" s="69" t="s">
        <v>130</v>
      </c>
      <c r="J36" s="67">
        <v>6614.69</v>
      </c>
      <c r="K36" s="67">
        <v>800</v>
      </c>
      <c r="L36" s="67">
        <v>1800</v>
      </c>
      <c r="M36" s="67">
        <v>1000</v>
      </c>
      <c r="N36" s="67">
        <v>500</v>
      </c>
      <c r="O36" s="67">
        <v>500</v>
      </c>
      <c r="P36" s="67">
        <v>0</v>
      </c>
      <c r="Q36" s="67">
        <v>0</v>
      </c>
      <c r="R36" s="67">
        <v>1500</v>
      </c>
      <c r="S36" s="67">
        <v>1500</v>
      </c>
      <c r="T36" s="67">
        <v>0</v>
      </c>
      <c r="U36" s="67">
        <v>0</v>
      </c>
      <c r="V36" s="67">
        <v>1000</v>
      </c>
      <c r="W36" s="131" t="s">
        <v>131</v>
      </c>
    </row>
    <row r="37" spans="1:23" s="5" customFormat="1" ht="34.5">
      <c r="A37" s="64" t="s">
        <v>32</v>
      </c>
      <c r="B37" s="65" t="s">
        <v>132</v>
      </c>
      <c r="C37" s="65" t="s">
        <v>66</v>
      </c>
      <c r="D37" s="65" t="s">
        <v>67</v>
      </c>
      <c r="E37" s="66" t="s">
        <v>133</v>
      </c>
      <c r="F37" s="67">
        <v>4978.76</v>
      </c>
      <c r="G37" s="70" t="s">
        <v>69</v>
      </c>
      <c r="H37" s="69" t="s">
        <v>70</v>
      </c>
      <c r="I37" s="69" t="s">
        <v>134</v>
      </c>
      <c r="J37" s="67">
        <v>4978.76</v>
      </c>
      <c r="K37" s="67">
        <v>1000</v>
      </c>
      <c r="L37" s="67">
        <v>2200</v>
      </c>
      <c r="M37" s="67">
        <v>1200</v>
      </c>
      <c r="N37" s="67">
        <v>600</v>
      </c>
      <c r="O37" s="67">
        <v>600</v>
      </c>
      <c r="P37" s="67">
        <v>0</v>
      </c>
      <c r="Q37" s="67">
        <v>0</v>
      </c>
      <c r="R37" s="67">
        <v>2000</v>
      </c>
      <c r="S37" s="67">
        <v>2000</v>
      </c>
      <c r="T37" s="67">
        <v>0</v>
      </c>
      <c r="U37" s="67">
        <v>0</v>
      </c>
      <c r="V37" s="67">
        <v>1400</v>
      </c>
      <c r="W37" s="131" t="s">
        <v>135</v>
      </c>
    </row>
    <row r="38" spans="1:23" ht="63.75" customHeight="1">
      <c r="A38" s="64" t="s">
        <v>33</v>
      </c>
      <c r="B38" s="65" t="s">
        <v>136</v>
      </c>
      <c r="C38" s="65" t="s">
        <v>66</v>
      </c>
      <c r="D38" s="65" t="s">
        <v>67</v>
      </c>
      <c r="E38" s="66" t="s">
        <v>137</v>
      </c>
      <c r="F38" s="67">
        <v>4005.24</v>
      </c>
      <c r="G38" s="70" t="s">
        <v>69</v>
      </c>
      <c r="H38" s="69" t="s">
        <v>70</v>
      </c>
      <c r="I38" s="69" t="s">
        <v>138</v>
      </c>
      <c r="J38" s="67">
        <v>4129.5</v>
      </c>
      <c r="K38" s="67">
        <v>1600</v>
      </c>
      <c r="L38" s="67">
        <v>1600</v>
      </c>
      <c r="M38" s="67">
        <v>0</v>
      </c>
      <c r="N38" s="67">
        <v>1000</v>
      </c>
      <c r="O38" s="67">
        <v>1000</v>
      </c>
      <c r="P38" s="67">
        <v>0</v>
      </c>
      <c r="Q38" s="67">
        <v>0</v>
      </c>
      <c r="R38" s="67">
        <v>1300</v>
      </c>
      <c r="S38" s="67">
        <v>1300</v>
      </c>
      <c r="T38" s="67">
        <v>0</v>
      </c>
      <c r="U38" s="67">
        <v>0</v>
      </c>
      <c r="V38" s="67">
        <v>300</v>
      </c>
      <c r="W38" s="131" t="s">
        <v>139</v>
      </c>
    </row>
    <row r="39" spans="1:23" ht="48.75" customHeight="1">
      <c r="A39" s="64" t="s">
        <v>34</v>
      </c>
      <c r="B39" s="65" t="s">
        <v>140</v>
      </c>
      <c r="C39" s="65" t="s">
        <v>66</v>
      </c>
      <c r="D39" s="65" t="s">
        <v>67</v>
      </c>
      <c r="E39" s="66" t="s">
        <v>141</v>
      </c>
      <c r="F39" s="67">
        <v>3476.98</v>
      </c>
      <c r="G39" s="70" t="s">
        <v>69</v>
      </c>
      <c r="H39" s="69" t="s">
        <v>70</v>
      </c>
      <c r="I39" s="69" t="s">
        <v>142</v>
      </c>
      <c r="J39" s="67">
        <v>3476.98</v>
      </c>
      <c r="K39" s="67">
        <v>1600</v>
      </c>
      <c r="L39" s="67">
        <v>2000</v>
      </c>
      <c r="M39" s="67">
        <v>400</v>
      </c>
      <c r="N39" s="67">
        <v>1000</v>
      </c>
      <c r="O39" s="67">
        <v>1000</v>
      </c>
      <c r="P39" s="67">
        <v>0</v>
      </c>
      <c r="Q39" s="67">
        <v>0</v>
      </c>
      <c r="R39" s="67">
        <v>1900</v>
      </c>
      <c r="S39" s="67">
        <v>1900</v>
      </c>
      <c r="T39" s="67">
        <v>0</v>
      </c>
      <c r="U39" s="67">
        <v>0</v>
      </c>
      <c r="V39" s="67">
        <v>900</v>
      </c>
      <c r="W39" s="127" t="s">
        <v>131</v>
      </c>
    </row>
    <row r="40" spans="1:23" ht="90" customHeight="1">
      <c r="A40" s="64" t="s">
        <v>35</v>
      </c>
      <c r="B40" s="65" t="s">
        <v>143</v>
      </c>
      <c r="C40" s="65" t="s">
        <v>66</v>
      </c>
      <c r="D40" s="65" t="s">
        <v>67</v>
      </c>
      <c r="E40" s="66" t="s">
        <v>144</v>
      </c>
      <c r="F40" s="67">
        <v>2749.84</v>
      </c>
      <c r="G40" s="70" t="s">
        <v>69</v>
      </c>
      <c r="H40" s="69" t="s">
        <v>70</v>
      </c>
      <c r="I40" s="69" t="s">
        <v>145</v>
      </c>
      <c r="J40" s="67">
        <v>2749.84</v>
      </c>
      <c r="K40" s="67">
        <v>1250</v>
      </c>
      <c r="L40" s="67">
        <v>1250</v>
      </c>
      <c r="M40" s="67">
        <v>0</v>
      </c>
      <c r="N40" s="67">
        <v>800</v>
      </c>
      <c r="O40" s="67">
        <v>800</v>
      </c>
      <c r="P40" s="67">
        <v>0</v>
      </c>
      <c r="Q40" s="67">
        <v>0</v>
      </c>
      <c r="R40" s="67">
        <v>800</v>
      </c>
      <c r="S40" s="67">
        <v>800</v>
      </c>
      <c r="T40" s="67">
        <v>0</v>
      </c>
      <c r="U40" s="67">
        <v>0</v>
      </c>
      <c r="V40" s="67">
        <v>0</v>
      </c>
      <c r="W40" s="127"/>
    </row>
    <row r="41" spans="1:23" ht="61.5" customHeight="1">
      <c r="A41" s="64" t="s">
        <v>36</v>
      </c>
      <c r="B41" s="65" t="s">
        <v>146</v>
      </c>
      <c r="C41" s="65" t="s">
        <v>66</v>
      </c>
      <c r="D41" s="65" t="s">
        <v>67</v>
      </c>
      <c r="E41" s="66" t="s">
        <v>147</v>
      </c>
      <c r="F41" s="67">
        <v>2506.69</v>
      </c>
      <c r="G41" s="70">
        <v>2020</v>
      </c>
      <c r="H41" s="69" t="s">
        <v>70</v>
      </c>
      <c r="I41" s="69" t="s">
        <v>148</v>
      </c>
      <c r="J41" s="67">
        <v>1000</v>
      </c>
      <c r="K41" s="67">
        <v>600</v>
      </c>
      <c r="L41" s="67">
        <v>600</v>
      </c>
      <c r="M41" s="67">
        <v>0</v>
      </c>
      <c r="N41" s="67">
        <v>440</v>
      </c>
      <c r="O41" s="67">
        <v>440</v>
      </c>
      <c r="P41" s="67">
        <v>0</v>
      </c>
      <c r="Q41" s="67">
        <v>0</v>
      </c>
      <c r="R41" s="67">
        <v>440</v>
      </c>
      <c r="S41" s="67">
        <v>440</v>
      </c>
      <c r="T41" s="67">
        <v>0</v>
      </c>
      <c r="U41" s="67">
        <v>0</v>
      </c>
      <c r="V41" s="67">
        <v>0</v>
      </c>
      <c r="W41" s="127"/>
    </row>
    <row r="42" spans="1:23" ht="57" customHeight="1">
      <c r="A42" s="64" t="s">
        <v>37</v>
      </c>
      <c r="B42" s="65" t="s">
        <v>149</v>
      </c>
      <c r="C42" s="65" t="s">
        <v>66</v>
      </c>
      <c r="D42" s="65" t="s">
        <v>67</v>
      </c>
      <c r="E42" s="66" t="s">
        <v>150</v>
      </c>
      <c r="F42" s="67">
        <v>2436.19</v>
      </c>
      <c r="G42" s="70" t="s">
        <v>69</v>
      </c>
      <c r="H42" s="69" t="s">
        <v>70</v>
      </c>
      <c r="I42" s="69" t="s">
        <v>151</v>
      </c>
      <c r="J42" s="67">
        <f>F42</f>
        <v>2436.19</v>
      </c>
      <c r="K42" s="67">
        <v>1600</v>
      </c>
      <c r="L42" s="67">
        <v>1600</v>
      </c>
      <c r="M42" s="67">
        <v>0</v>
      </c>
      <c r="N42" s="67">
        <v>1000</v>
      </c>
      <c r="O42" s="67">
        <v>0</v>
      </c>
      <c r="P42" s="67">
        <v>0</v>
      </c>
      <c r="Q42" s="67">
        <v>1000</v>
      </c>
      <c r="R42" s="67">
        <v>1000</v>
      </c>
      <c r="S42" s="67">
        <v>0</v>
      </c>
      <c r="T42" s="67">
        <v>0</v>
      </c>
      <c r="U42" s="67">
        <v>1000</v>
      </c>
      <c r="V42" s="67">
        <v>0</v>
      </c>
      <c r="W42" s="127"/>
    </row>
    <row r="43" spans="1:23" ht="91.5" customHeight="1">
      <c r="A43" s="64" t="s">
        <v>38</v>
      </c>
      <c r="B43" s="65" t="s">
        <v>152</v>
      </c>
      <c r="C43" s="65" t="s">
        <v>66</v>
      </c>
      <c r="D43" s="65" t="s">
        <v>86</v>
      </c>
      <c r="E43" s="66" t="s">
        <v>153</v>
      </c>
      <c r="F43" s="67">
        <v>2283.22</v>
      </c>
      <c r="G43" s="70" t="s">
        <v>69</v>
      </c>
      <c r="H43" s="69" t="s">
        <v>70</v>
      </c>
      <c r="I43" s="69" t="s">
        <v>154</v>
      </c>
      <c r="J43" s="67">
        <v>2283.22</v>
      </c>
      <c r="K43" s="67">
        <v>1250</v>
      </c>
      <c r="L43" s="67">
        <v>1000</v>
      </c>
      <c r="M43" s="67">
        <v>-250</v>
      </c>
      <c r="N43" s="67">
        <v>800</v>
      </c>
      <c r="O43" s="67">
        <v>800</v>
      </c>
      <c r="P43" s="67">
        <v>0</v>
      </c>
      <c r="Q43" s="67">
        <v>0</v>
      </c>
      <c r="R43" s="67">
        <v>700</v>
      </c>
      <c r="S43" s="67">
        <v>700</v>
      </c>
      <c r="T43" s="67">
        <v>0</v>
      </c>
      <c r="U43" s="67">
        <v>0</v>
      </c>
      <c r="V43" s="67">
        <v>-100</v>
      </c>
      <c r="W43" s="127"/>
    </row>
    <row r="44" spans="1:23" ht="48.75" customHeight="1">
      <c r="A44" s="64" t="s">
        <v>39</v>
      </c>
      <c r="B44" s="65" t="s">
        <v>155</v>
      </c>
      <c r="C44" s="65" t="s">
        <v>85</v>
      </c>
      <c r="D44" s="80" t="s">
        <v>86</v>
      </c>
      <c r="E44" s="81" t="s">
        <v>156</v>
      </c>
      <c r="F44" s="82">
        <v>1471.44</v>
      </c>
      <c r="G44" s="83" t="s">
        <v>69</v>
      </c>
      <c r="H44" s="84" t="s">
        <v>70</v>
      </c>
      <c r="I44" s="80" t="s">
        <v>157</v>
      </c>
      <c r="J44" s="82">
        <v>1471.44</v>
      </c>
      <c r="K44" s="82">
        <v>800</v>
      </c>
      <c r="L44" s="82">
        <v>800</v>
      </c>
      <c r="M44" s="82">
        <v>0</v>
      </c>
      <c r="N44" s="82">
        <v>500</v>
      </c>
      <c r="O44" s="82">
        <v>500</v>
      </c>
      <c r="P44" s="82">
        <v>0</v>
      </c>
      <c r="Q44" s="82">
        <v>0</v>
      </c>
      <c r="R44" s="82">
        <v>500</v>
      </c>
      <c r="S44" s="82">
        <v>500</v>
      </c>
      <c r="T44" s="82">
        <v>0</v>
      </c>
      <c r="U44" s="82">
        <v>0</v>
      </c>
      <c r="V44" s="82">
        <v>0</v>
      </c>
      <c r="W44" s="127"/>
    </row>
    <row r="45" spans="1:23" ht="42" customHeight="1">
      <c r="A45" s="64" t="s">
        <v>40</v>
      </c>
      <c r="B45" s="65" t="s">
        <v>158</v>
      </c>
      <c r="C45" s="80" t="s">
        <v>85</v>
      </c>
      <c r="D45" s="80" t="s">
        <v>86</v>
      </c>
      <c r="E45" s="66" t="s">
        <v>159</v>
      </c>
      <c r="F45" s="82">
        <v>738.79</v>
      </c>
      <c r="G45" s="83" t="s">
        <v>160</v>
      </c>
      <c r="H45" s="84" t="s">
        <v>70</v>
      </c>
      <c r="I45" s="80" t="s">
        <v>161</v>
      </c>
      <c r="J45" s="82">
        <v>738.79</v>
      </c>
      <c r="K45" s="82">
        <v>530</v>
      </c>
      <c r="L45" s="82">
        <v>530</v>
      </c>
      <c r="M45" s="82">
        <v>0</v>
      </c>
      <c r="N45" s="82">
        <v>340</v>
      </c>
      <c r="O45" s="82">
        <v>340</v>
      </c>
      <c r="P45" s="82">
        <v>0</v>
      </c>
      <c r="Q45" s="82">
        <v>0</v>
      </c>
      <c r="R45" s="82">
        <v>640</v>
      </c>
      <c r="S45" s="82">
        <v>640</v>
      </c>
      <c r="T45" s="82">
        <v>0</v>
      </c>
      <c r="U45" s="82">
        <v>0</v>
      </c>
      <c r="V45" s="82">
        <v>300</v>
      </c>
      <c r="W45" s="127"/>
    </row>
    <row r="46" spans="1:23" ht="45">
      <c r="A46" s="64" t="s">
        <v>41</v>
      </c>
      <c r="B46" s="65" t="s">
        <v>162</v>
      </c>
      <c r="C46" s="65" t="s">
        <v>66</v>
      </c>
      <c r="D46" s="65" t="s">
        <v>67</v>
      </c>
      <c r="E46" s="66" t="s">
        <v>163</v>
      </c>
      <c r="F46" s="67">
        <v>136.73</v>
      </c>
      <c r="G46" s="70">
        <v>2020</v>
      </c>
      <c r="H46" s="84" t="s">
        <v>70</v>
      </c>
      <c r="I46" s="69" t="s">
        <v>164</v>
      </c>
      <c r="J46" s="67">
        <v>136.73</v>
      </c>
      <c r="K46" s="67">
        <v>136.73</v>
      </c>
      <c r="L46" s="67">
        <v>0</v>
      </c>
      <c r="M46" s="67">
        <v>-136.73</v>
      </c>
      <c r="N46" s="67">
        <v>110</v>
      </c>
      <c r="O46" s="67">
        <v>110</v>
      </c>
      <c r="P46" s="67">
        <v>0</v>
      </c>
      <c r="Q46" s="67">
        <v>0</v>
      </c>
      <c r="R46" s="67">
        <v>0</v>
      </c>
      <c r="S46" s="67">
        <v>0</v>
      </c>
      <c r="T46" s="67">
        <v>0</v>
      </c>
      <c r="U46" s="67">
        <v>0</v>
      </c>
      <c r="V46" s="67">
        <v>-110</v>
      </c>
      <c r="W46" s="131" t="s">
        <v>165</v>
      </c>
    </row>
    <row r="47" spans="1:23" ht="25.5" customHeight="1">
      <c r="A47" s="58" t="s">
        <v>82</v>
      </c>
      <c r="B47" s="85" t="s">
        <v>166</v>
      </c>
      <c r="C47" s="86"/>
      <c r="D47" s="87"/>
      <c r="E47" s="88"/>
      <c r="F47" s="79">
        <f aca="true" t="shared" si="11" ref="F47:V47">SUM(F48:F62)</f>
        <v>241994.38</v>
      </c>
      <c r="G47" s="89"/>
      <c r="H47" s="90"/>
      <c r="I47" s="90"/>
      <c r="J47" s="79">
        <f t="shared" si="11"/>
        <v>63590.439999999995</v>
      </c>
      <c r="K47" s="79">
        <f t="shared" si="11"/>
        <v>22052.4</v>
      </c>
      <c r="L47" s="79">
        <f t="shared" si="11"/>
        <v>31250.530000000002</v>
      </c>
      <c r="M47" s="79">
        <f t="shared" si="11"/>
        <v>9198.130000000001</v>
      </c>
      <c r="N47" s="79">
        <f t="shared" si="11"/>
        <v>14082.4</v>
      </c>
      <c r="O47" s="79">
        <f t="shared" si="11"/>
        <v>12962.4</v>
      </c>
      <c r="P47" s="79">
        <f t="shared" si="11"/>
        <v>0</v>
      </c>
      <c r="Q47" s="79">
        <f t="shared" si="11"/>
        <v>1120</v>
      </c>
      <c r="R47" s="79">
        <f t="shared" si="11"/>
        <v>25479.4</v>
      </c>
      <c r="S47" s="79">
        <f t="shared" si="11"/>
        <v>18779.4</v>
      </c>
      <c r="T47" s="79">
        <f t="shared" si="11"/>
        <v>5000</v>
      </c>
      <c r="U47" s="79">
        <f t="shared" si="11"/>
        <v>1700</v>
      </c>
      <c r="V47" s="79">
        <f t="shared" si="11"/>
        <v>11397</v>
      </c>
      <c r="W47" s="132"/>
    </row>
    <row r="48" spans="1:23" ht="76.5" customHeight="1">
      <c r="A48" s="64" t="s">
        <v>23</v>
      </c>
      <c r="B48" s="65" t="s">
        <v>167</v>
      </c>
      <c r="C48" s="65" t="s">
        <v>66</v>
      </c>
      <c r="D48" s="65" t="s">
        <v>74</v>
      </c>
      <c r="E48" s="66" t="s">
        <v>168</v>
      </c>
      <c r="F48" s="67">
        <v>100236.53</v>
      </c>
      <c r="G48" s="70">
        <v>2020</v>
      </c>
      <c r="H48" s="69" t="s">
        <v>89</v>
      </c>
      <c r="I48" s="69" t="s">
        <v>169</v>
      </c>
      <c r="J48" s="67">
        <v>12000</v>
      </c>
      <c r="K48" s="67">
        <v>6300</v>
      </c>
      <c r="L48" s="67">
        <v>7300</v>
      </c>
      <c r="M48" s="67">
        <v>1000</v>
      </c>
      <c r="N48" s="67">
        <v>4000</v>
      </c>
      <c r="O48" s="67">
        <v>4000</v>
      </c>
      <c r="P48" s="67">
        <v>0</v>
      </c>
      <c r="Q48" s="67">
        <v>0</v>
      </c>
      <c r="R48" s="67">
        <v>6500</v>
      </c>
      <c r="S48" s="67">
        <v>1500</v>
      </c>
      <c r="T48" s="67">
        <v>5000</v>
      </c>
      <c r="U48" s="67">
        <v>0</v>
      </c>
      <c r="V48" s="67">
        <v>2500</v>
      </c>
      <c r="W48" s="131" t="s">
        <v>170</v>
      </c>
    </row>
    <row r="49" spans="1:23" s="4" customFormat="1" ht="63" customHeight="1">
      <c r="A49" s="64" t="s">
        <v>24</v>
      </c>
      <c r="B49" s="32" t="s">
        <v>171</v>
      </c>
      <c r="C49" s="32" t="s">
        <v>172</v>
      </c>
      <c r="D49" s="32" t="s">
        <v>86</v>
      </c>
      <c r="E49" s="66" t="s">
        <v>173</v>
      </c>
      <c r="F49" s="67">
        <v>95076.7</v>
      </c>
      <c r="G49" s="83" t="s">
        <v>174</v>
      </c>
      <c r="H49" s="69" t="s">
        <v>89</v>
      </c>
      <c r="I49" s="32" t="s">
        <v>175</v>
      </c>
      <c r="J49" s="67">
        <v>25000</v>
      </c>
      <c r="K49" s="67">
        <v>1600</v>
      </c>
      <c r="L49" s="67">
        <v>7300</v>
      </c>
      <c r="M49" s="67">
        <v>5700</v>
      </c>
      <c r="N49" s="67">
        <v>1000</v>
      </c>
      <c r="O49" s="67">
        <v>1000</v>
      </c>
      <c r="P49" s="67">
        <v>0</v>
      </c>
      <c r="Q49" s="67">
        <v>0</v>
      </c>
      <c r="R49" s="67">
        <v>6200</v>
      </c>
      <c r="S49" s="67">
        <v>6200</v>
      </c>
      <c r="T49" s="67">
        <v>0</v>
      </c>
      <c r="U49" s="67">
        <v>0</v>
      </c>
      <c r="V49" s="67">
        <v>5200</v>
      </c>
      <c r="W49" s="127"/>
    </row>
    <row r="50" spans="1:23" ht="51.75" customHeight="1">
      <c r="A50" s="64" t="s">
        <v>25</v>
      </c>
      <c r="B50" s="65" t="s">
        <v>176</v>
      </c>
      <c r="C50" s="65" t="s">
        <v>66</v>
      </c>
      <c r="D50" s="65" t="s">
        <v>67</v>
      </c>
      <c r="E50" s="66" t="s">
        <v>177</v>
      </c>
      <c r="F50" s="67">
        <v>14553.25</v>
      </c>
      <c r="G50" s="70" t="s">
        <v>69</v>
      </c>
      <c r="H50" s="69" t="s">
        <v>89</v>
      </c>
      <c r="I50" s="69" t="s">
        <v>178</v>
      </c>
      <c r="J50" s="67">
        <v>0</v>
      </c>
      <c r="K50" s="67">
        <v>0</v>
      </c>
      <c r="L50" s="67">
        <v>0</v>
      </c>
      <c r="M50" s="67">
        <v>0</v>
      </c>
      <c r="N50" s="67">
        <v>100</v>
      </c>
      <c r="O50" s="67">
        <v>100</v>
      </c>
      <c r="P50" s="67">
        <v>0</v>
      </c>
      <c r="Q50" s="67">
        <v>0</v>
      </c>
      <c r="R50" s="67">
        <v>100</v>
      </c>
      <c r="S50" s="67">
        <v>100</v>
      </c>
      <c r="T50" s="67">
        <v>0</v>
      </c>
      <c r="U50" s="67">
        <v>0</v>
      </c>
      <c r="V50" s="67">
        <v>0</v>
      </c>
      <c r="W50" s="133"/>
    </row>
    <row r="51" spans="1:23" s="5" customFormat="1" ht="42.75" customHeight="1">
      <c r="A51" s="64" t="s">
        <v>26</v>
      </c>
      <c r="B51" s="89" t="s">
        <v>179</v>
      </c>
      <c r="C51" s="80" t="s">
        <v>85</v>
      </c>
      <c r="D51" s="91" t="s">
        <v>86</v>
      </c>
      <c r="E51" s="92" t="s">
        <v>180</v>
      </c>
      <c r="F51" s="82">
        <v>3990.35</v>
      </c>
      <c r="G51" s="83" t="s">
        <v>69</v>
      </c>
      <c r="H51" s="69" t="s">
        <v>89</v>
      </c>
      <c r="I51" s="111" t="s">
        <v>181</v>
      </c>
      <c r="J51" s="82">
        <v>3990</v>
      </c>
      <c r="K51" s="82">
        <v>1600</v>
      </c>
      <c r="L51" s="82">
        <v>2300</v>
      </c>
      <c r="M51" s="82">
        <v>700</v>
      </c>
      <c r="N51" s="82">
        <v>1000</v>
      </c>
      <c r="O51" s="82">
        <v>1000</v>
      </c>
      <c r="P51" s="82">
        <v>0</v>
      </c>
      <c r="Q51" s="82">
        <v>0</v>
      </c>
      <c r="R51" s="82">
        <v>1800</v>
      </c>
      <c r="S51" s="82">
        <v>1800</v>
      </c>
      <c r="T51" s="82">
        <v>0</v>
      </c>
      <c r="U51" s="82">
        <v>0</v>
      </c>
      <c r="V51" s="82">
        <v>800</v>
      </c>
      <c r="W51" s="133"/>
    </row>
    <row r="52" spans="1:256" ht="63" customHeight="1">
      <c r="A52" s="64" t="s">
        <v>27</v>
      </c>
      <c r="B52" s="89" t="s">
        <v>182</v>
      </c>
      <c r="C52" s="80" t="s">
        <v>85</v>
      </c>
      <c r="D52" s="91" t="s">
        <v>86</v>
      </c>
      <c r="E52" s="92" t="s">
        <v>183</v>
      </c>
      <c r="F52" s="82">
        <v>4318.95</v>
      </c>
      <c r="G52" s="83" t="s">
        <v>69</v>
      </c>
      <c r="H52" s="69" t="s">
        <v>89</v>
      </c>
      <c r="I52" s="111" t="s">
        <v>184</v>
      </c>
      <c r="J52" s="82">
        <v>4114.28</v>
      </c>
      <c r="K52" s="82">
        <v>1600</v>
      </c>
      <c r="L52" s="82">
        <v>2400</v>
      </c>
      <c r="M52" s="82">
        <v>800</v>
      </c>
      <c r="N52" s="82">
        <v>1000</v>
      </c>
      <c r="O52" s="82">
        <v>1000</v>
      </c>
      <c r="P52" s="82">
        <v>0</v>
      </c>
      <c r="Q52" s="67">
        <v>0</v>
      </c>
      <c r="R52" s="82">
        <v>1900</v>
      </c>
      <c r="S52" s="82">
        <v>1900</v>
      </c>
      <c r="T52" s="82">
        <v>0</v>
      </c>
      <c r="U52" s="82">
        <v>0</v>
      </c>
      <c r="V52" s="82">
        <v>900</v>
      </c>
      <c r="W52" s="133"/>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row>
    <row r="53" spans="1:23" ht="66" customHeight="1">
      <c r="A53" s="64" t="s">
        <v>28</v>
      </c>
      <c r="B53" s="65" t="s">
        <v>185</v>
      </c>
      <c r="C53" s="65" t="s">
        <v>66</v>
      </c>
      <c r="D53" s="65" t="s">
        <v>67</v>
      </c>
      <c r="E53" s="66" t="s">
        <v>186</v>
      </c>
      <c r="F53" s="67">
        <v>4000</v>
      </c>
      <c r="G53" s="70" t="s">
        <v>69</v>
      </c>
      <c r="H53" s="69" t="s">
        <v>89</v>
      </c>
      <c r="I53" s="69" t="s">
        <v>187</v>
      </c>
      <c r="J53" s="67">
        <v>0</v>
      </c>
      <c r="K53" s="67">
        <v>0</v>
      </c>
      <c r="L53" s="67">
        <v>0</v>
      </c>
      <c r="M53" s="67">
        <v>0</v>
      </c>
      <c r="N53" s="67">
        <v>50</v>
      </c>
      <c r="O53" s="67">
        <v>50</v>
      </c>
      <c r="P53" s="67">
        <v>0</v>
      </c>
      <c r="Q53" s="67">
        <v>0</v>
      </c>
      <c r="R53" s="67">
        <v>50</v>
      </c>
      <c r="S53" s="67">
        <v>50</v>
      </c>
      <c r="T53" s="67">
        <v>0</v>
      </c>
      <c r="U53" s="67">
        <v>0</v>
      </c>
      <c r="V53" s="67">
        <v>0</v>
      </c>
      <c r="W53" s="133"/>
    </row>
    <row r="54" spans="1:23" s="4" customFormat="1" ht="56.25">
      <c r="A54" s="64" t="s">
        <v>29</v>
      </c>
      <c r="B54" s="65" t="s">
        <v>188</v>
      </c>
      <c r="C54" s="65" t="s">
        <v>66</v>
      </c>
      <c r="D54" s="65" t="s">
        <v>86</v>
      </c>
      <c r="E54" s="66" t="s">
        <v>189</v>
      </c>
      <c r="F54" s="67">
        <v>3841.32</v>
      </c>
      <c r="G54" s="70">
        <v>2020</v>
      </c>
      <c r="H54" s="69" t="s">
        <v>89</v>
      </c>
      <c r="I54" s="69" t="s">
        <v>190</v>
      </c>
      <c r="J54" s="67">
        <v>3841.32</v>
      </c>
      <c r="K54" s="67">
        <v>1600</v>
      </c>
      <c r="L54" s="67">
        <v>1600</v>
      </c>
      <c r="M54" s="67">
        <v>0</v>
      </c>
      <c r="N54" s="67">
        <v>1000</v>
      </c>
      <c r="O54" s="67">
        <v>1000</v>
      </c>
      <c r="P54" s="67">
        <v>0</v>
      </c>
      <c r="Q54" s="67">
        <v>0</v>
      </c>
      <c r="R54" s="67">
        <v>1200</v>
      </c>
      <c r="S54" s="67">
        <v>1200</v>
      </c>
      <c r="T54" s="67">
        <v>0</v>
      </c>
      <c r="U54" s="67">
        <v>0</v>
      </c>
      <c r="V54" s="67">
        <v>200</v>
      </c>
      <c r="W54" s="131" t="s">
        <v>191</v>
      </c>
    </row>
    <row r="55" spans="1:256" ht="40.5" customHeight="1">
      <c r="A55" s="64" t="s">
        <v>30</v>
      </c>
      <c r="B55" s="65" t="s">
        <v>192</v>
      </c>
      <c r="C55" s="65" t="s">
        <v>66</v>
      </c>
      <c r="D55" s="65" t="s">
        <v>67</v>
      </c>
      <c r="E55" s="66" t="s">
        <v>193</v>
      </c>
      <c r="F55" s="67">
        <v>2718.13</v>
      </c>
      <c r="G55" s="70">
        <v>2020</v>
      </c>
      <c r="H55" s="69" t="s">
        <v>89</v>
      </c>
      <c r="I55" s="69" t="s">
        <v>194</v>
      </c>
      <c r="J55" s="67">
        <v>2718.13</v>
      </c>
      <c r="K55" s="67">
        <v>1600</v>
      </c>
      <c r="L55" s="67">
        <v>2718.13</v>
      </c>
      <c r="M55" s="67">
        <v>1118.13</v>
      </c>
      <c r="N55" s="67">
        <v>1000</v>
      </c>
      <c r="O55" s="67">
        <v>1000</v>
      </c>
      <c r="P55" s="67">
        <v>0</v>
      </c>
      <c r="Q55" s="67">
        <v>0</v>
      </c>
      <c r="R55" s="67">
        <v>1200</v>
      </c>
      <c r="S55" s="67">
        <v>1200</v>
      </c>
      <c r="T55" s="67">
        <v>0</v>
      </c>
      <c r="U55" s="67">
        <v>0</v>
      </c>
      <c r="V55" s="67">
        <v>200</v>
      </c>
      <c r="W55" s="131" t="s">
        <v>195</v>
      </c>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row>
    <row r="56" spans="1:23" ht="48" customHeight="1">
      <c r="A56" s="64" t="s">
        <v>31</v>
      </c>
      <c r="B56" s="89" t="s">
        <v>196</v>
      </c>
      <c r="C56" s="80" t="s">
        <v>85</v>
      </c>
      <c r="D56" s="91" t="s">
        <v>86</v>
      </c>
      <c r="E56" s="92" t="s">
        <v>197</v>
      </c>
      <c r="F56" s="82">
        <v>2442.78</v>
      </c>
      <c r="G56" s="83" t="s">
        <v>69</v>
      </c>
      <c r="H56" s="69" t="s">
        <v>89</v>
      </c>
      <c r="I56" s="112" t="s">
        <v>198</v>
      </c>
      <c r="J56" s="82">
        <v>2442.78</v>
      </c>
      <c r="K56" s="82">
        <v>1600</v>
      </c>
      <c r="L56" s="82">
        <v>1200</v>
      </c>
      <c r="M56" s="82">
        <v>-400</v>
      </c>
      <c r="N56" s="82">
        <v>1000</v>
      </c>
      <c r="O56" s="82">
        <v>1000</v>
      </c>
      <c r="P56" s="82">
        <v>0</v>
      </c>
      <c r="Q56" s="82">
        <v>0</v>
      </c>
      <c r="R56" s="82">
        <v>800</v>
      </c>
      <c r="S56" s="82">
        <v>800</v>
      </c>
      <c r="T56" s="82">
        <v>0</v>
      </c>
      <c r="U56" s="82">
        <v>0</v>
      </c>
      <c r="V56" s="82">
        <v>-200</v>
      </c>
      <c r="W56" s="131" t="s">
        <v>199</v>
      </c>
    </row>
    <row r="57" spans="1:23" s="5" customFormat="1" ht="63" customHeight="1">
      <c r="A57" s="64" t="s">
        <v>32</v>
      </c>
      <c r="B57" s="65" t="s">
        <v>200</v>
      </c>
      <c r="C57" s="65" t="s">
        <v>66</v>
      </c>
      <c r="D57" s="65" t="s">
        <v>79</v>
      </c>
      <c r="E57" s="66" t="s">
        <v>201</v>
      </c>
      <c r="F57" s="67">
        <v>3225.27</v>
      </c>
      <c r="G57" s="70">
        <v>2020</v>
      </c>
      <c r="H57" s="93" t="s">
        <v>89</v>
      </c>
      <c r="I57" s="113" t="s">
        <v>202</v>
      </c>
      <c r="J57" s="114">
        <v>3225.28</v>
      </c>
      <c r="K57" s="67">
        <v>1750</v>
      </c>
      <c r="L57" s="67">
        <v>2500</v>
      </c>
      <c r="M57" s="67">
        <v>750</v>
      </c>
      <c r="N57" s="67">
        <v>1120</v>
      </c>
      <c r="O57" s="67">
        <v>0</v>
      </c>
      <c r="P57" s="67">
        <v>0</v>
      </c>
      <c r="Q57" s="67">
        <v>1120</v>
      </c>
      <c r="R57" s="67">
        <v>1700</v>
      </c>
      <c r="S57" s="67">
        <v>0</v>
      </c>
      <c r="T57" s="67">
        <v>0</v>
      </c>
      <c r="U57" s="67">
        <v>1700</v>
      </c>
      <c r="V57" s="67">
        <v>580</v>
      </c>
      <c r="W57" s="131" t="s">
        <v>203</v>
      </c>
    </row>
    <row r="58" spans="1:23" ht="43.5" customHeight="1">
      <c r="A58" s="64" t="s">
        <v>33</v>
      </c>
      <c r="B58" s="89" t="s">
        <v>204</v>
      </c>
      <c r="C58" s="80" t="s">
        <v>85</v>
      </c>
      <c r="D58" s="91" t="s">
        <v>86</v>
      </c>
      <c r="E58" s="92" t="s">
        <v>205</v>
      </c>
      <c r="F58" s="82">
        <v>1913.19</v>
      </c>
      <c r="G58" s="83" t="s">
        <v>69</v>
      </c>
      <c r="H58" s="69" t="s">
        <v>89</v>
      </c>
      <c r="I58" s="115" t="s">
        <v>206</v>
      </c>
      <c r="J58" s="82">
        <v>1913.19</v>
      </c>
      <c r="K58" s="82">
        <v>1250</v>
      </c>
      <c r="L58" s="82">
        <v>1500</v>
      </c>
      <c r="M58" s="82">
        <v>250</v>
      </c>
      <c r="N58" s="82">
        <v>800</v>
      </c>
      <c r="O58" s="82">
        <v>800</v>
      </c>
      <c r="P58" s="82">
        <v>0</v>
      </c>
      <c r="Q58" s="67">
        <v>0</v>
      </c>
      <c r="R58" s="82">
        <v>1200</v>
      </c>
      <c r="S58" s="82">
        <v>1200</v>
      </c>
      <c r="T58" s="82">
        <v>0</v>
      </c>
      <c r="U58" s="82">
        <v>0</v>
      </c>
      <c r="V58" s="82">
        <v>400</v>
      </c>
      <c r="W58" s="127"/>
    </row>
    <row r="59" spans="1:256" ht="39" customHeight="1">
      <c r="A59" s="64" t="s">
        <v>34</v>
      </c>
      <c r="B59" s="65" t="s">
        <v>207</v>
      </c>
      <c r="C59" s="65" t="s">
        <v>66</v>
      </c>
      <c r="D59" s="65" t="s">
        <v>67</v>
      </c>
      <c r="E59" s="66" t="s">
        <v>208</v>
      </c>
      <c r="F59" s="94">
        <v>3402.45</v>
      </c>
      <c r="G59" s="95" t="s">
        <v>209</v>
      </c>
      <c r="H59" s="69" t="s">
        <v>89</v>
      </c>
      <c r="I59" s="89" t="s">
        <v>210</v>
      </c>
      <c r="J59" s="94">
        <v>2070</v>
      </c>
      <c r="K59" s="116">
        <v>1840</v>
      </c>
      <c r="L59" s="116">
        <v>1840</v>
      </c>
      <c r="M59" s="116">
        <v>0</v>
      </c>
      <c r="N59" s="116">
        <v>1000</v>
      </c>
      <c r="O59" s="116">
        <v>1000</v>
      </c>
      <c r="P59" s="116">
        <v>0</v>
      </c>
      <c r="Q59" s="134">
        <v>0</v>
      </c>
      <c r="R59" s="116">
        <v>2000</v>
      </c>
      <c r="S59" s="116">
        <v>2000</v>
      </c>
      <c r="T59" s="116">
        <v>0</v>
      </c>
      <c r="U59" s="116">
        <v>0</v>
      </c>
      <c r="V59" s="116">
        <v>1000</v>
      </c>
      <c r="W59" s="131" t="s">
        <v>195</v>
      </c>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c r="GB59" s="5"/>
      <c r="GC59" s="5"/>
      <c r="GD59" s="5"/>
      <c r="GE59" s="5"/>
      <c r="GF59" s="5"/>
      <c r="GG59" s="5"/>
      <c r="GH59" s="5"/>
      <c r="GI59" s="5"/>
      <c r="GJ59" s="5"/>
      <c r="GK59" s="5"/>
      <c r="GL59" s="5"/>
      <c r="GM59" s="5"/>
      <c r="GN59" s="5"/>
      <c r="GO59" s="5"/>
      <c r="GP59" s="5"/>
      <c r="GQ59" s="5"/>
      <c r="GR59" s="5"/>
      <c r="GS59" s="5"/>
      <c r="GT59" s="5"/>
      <c r="GU59" s="5"/>
      <c r="GV59" s="5"/>
      <c r="GW59" s="5"/>
      <c r="GX59" s="5"/>
      <c r="GY59" s="5"/>
      <c r="GZ59" s="5"/>
      <c r="HA59" s="5"/>
      <c r="HB59" s="5"/>
      <c r="HC59" s="5"/>
      <c r="HD59" s="5"/>
      <c r="HE59" s="5"/>
      <c r="HF59" s="5"/>
      <c r="HG59" s="5"/>
      <c r="HH59" s="5"/>
      <c r="HI59" s="5"/>
      <c r="HJ59" s="5"/>
      <c r="HK59" s="5"/>
      <c r="HL59" s="5"/>
      <c r="HM59" s="5"/>
      <c r="HN59" s="5"/>
      <c r="HO59" s="5"/>
      <c r="HP59" s="5"/>
      <c r="HQ59" s="5"/>
      <c r="HR59" s="5"/>
      <c r="HS59" s="5"/>
      <c r="HT59" s="5"/>
      <c r="HU59" s="5"/>
      <c r="HV59" s="5"/>
      <c r="HW59" s="5"/>
      <c r="HX59" s="5"/>
      <c r="HY59" s="5"/>
      <c r="HZ59" s="5"/>
      <c r="IA59" s="5"/>
      <c r="IB59" s="5"/>
      <c r="IC59" s="5"/>
      <c r="ID59" s="5"/>
      <c r="IE59" s="5"/>
      <c r="IF59" s="5"/>
      <c r="IG59" s="5"/>
      <c r="IH59" s="5"/>
      <c r="II59" s="5"/>
      <c r="IJ59" s="5"/>
      <c r="IK59" s="5"/>
      <c r="IL59" s="5"/>
      <c r="IM59" s="5"/>
      <c r="IN59" s="5"/>
      <c r="IO59" s="5"/>
      <c r="IP59" s="5"/>
      <c r="IQ59" s="5"/>
      <c r="IR59" s="5"/>
      <c r="IS59" s="5"/>
      <c r="IT59" s="5"/>
      <c r="IU59" s="5"/>
      <c r="IV59" s="5"/>
    </row>
    <row r="60" spans="1:23" ht="54.75" customHeight="1">
      <c r="A60" s="64" t="s">
        <v>35</v>
      </c>
      <c r="B60" s="89" t="s">
        <v>211</v>
      </c>
      <c r="C60" s="80" t="s">
        <v>85</v>
      </c>
      <c r="D60" s="91" t="s">
        <v>86</v>
      </c>
      <c r="E60" s="92" t="s">
        <v>212</v>
      </c>
      <c r="F60" s="82">
        <v>1409.43</v>
      </c>
      <c r="G60" s="83" t="s">
        <v>69</v>
      </c>
      <c r="H60" s="69" t="s">
        <v>89</v>
      </c>
      <c r="I60" s="111" t="s">
        <v>213</v>
      </c>
      <c r="J60" s="82">
        <v>1409.43</v>
      </c>
      <c r="K60" s="82">
        <v>800</v>
      </c>
      <c r="L60" s="82">
        <v>80</v>
      </c>
      <c r="M60" s="82">
        <v>-720</v>
      </c>
      <c r="N60" s="82">
        <v>500</v>
      </c>
      <c r="O60" s="82">
        <v>500</v>
      </c>
      <c r="P60" s="82">
        <v>0</v>
      </c>
      <c r="Q60" s="67">
        <v>0</v>
      </c>
      <c r="R60" s="82">
        <v>50</v>
      </c>
      <c r="S60" s="82">
        <v>50</v>
      </c>
      <c r="T60" s="82">
        <v>0</v>
      </c>
      <c r="U60" s="82">
        <v>0</v>
      </c>
      <c r="V60" s="82">
        <v>-450</v>
      </c>
      <c r="W60" s="131" t="s">
        <v>214</v>
      </c>
    </row>
    <row r="61" spans="1:23" ht="33.75">
      <c r="A61" s="64" t="s">
        <v>36</v>
      </c>
      <c r="B61" s="65" t="s">
        <v>215</v>
      </c>
      <c r="C61" s="65" t="s">
        <v>66</v>
      </c>
      <c r="D61" s="65" t="s">
        <v>67</v>
      </c>
      <c r="E61" s="66" t="s">
        <v>216</v>
      </c>
      <c r="F61" s="67">
        <v>630.03</v>
      </c>
      <c r="G61" s="70">
        <v>2020</v>
      </c>
      <c r="H61" s="69" t="s">
        <v>89</v>
      </c>
      <c r="I61" s="69" t="s">
        <v>217</v>
      </c>
      <c r="J61" s="67">
        <f>F61</f>
        <v>630.03</v>
      </c>
      <c r="K61" s="67">
        <v>300</v>
      </c>
      <c r="L61" s="67">
        <v>300</v>
      </c>
      <c r="M61" s="67">
        <v>0</v>
      </c>
      <c r="N61" s="67">
        <v>300</v>
      </c>
      <c r="O61" s="67">
        <v>300</v>
      </c>
      <c r="P61" s="67">
        <v>0</v>
      </c>
      <c r="Q61" s="67">
        <v>0</v>
      </c>
      <c r="R61" s="67">
        <v>567</v>
      </c>
      <c r="S61" s="67">
        <v>567</v>
      </c>
      <c r="T61" s="67">
        <v>0</v>
      </c>
      <c r="U61" s="67">
        <v>0</v>
      </c>
      <c r="V61" s="67">
        <v>267</v>
      </c>
      <c r="W61" s="131" t="s">
        <v>218</v>
      </c>
    </row>
    <row r="62" spans="1:23" ht="45.75" customHeight="1">
      <c r="A62" s="64" t="s">
        <v>37</v>
      </c>
      <c r="B62" s="65" t="s">
        <v>219</v>
      </c>
      <c r="C62" s="65" t="s">
        <v>66</v>
      </c>
      <c r="D62" s="65" t="s">
        <v>67</v>
      </c>
      <c r="E62" s="66" t="s">
        <v>220</v>
      </c>
      <c r="F62" s="67">
        <v>236</v>
      </c>
      <c r="G62" s="70">
        <v>2020</v>
      </c>
      <c r="H62" s="69" t="s">
        <v>89</v>
      </c>
      <c r="I62" s="117" t="s">
        <v>221</v>
      </c>
      <c r="J62" s="67">
        <v>236</v>
      </c>
      <c r="K62" s="67">
        <v>212.4</v>
      </c>
      <c r="L62" s="67">
        <v>212.4</v>
      </c>
      <c r="M62" s="67">
        <v>0</v>
      </c>
      <c r="N62" s="67">
        <v>212.4</v>
      </c>
      <c r="O62" s="67">
        <v>212.4</v>
      </c>
      <c r="P62" s="67">
        <v>0</v>
      </c>
      <c r="Q62" s="67">
        <v>0</v>
      </c>
      <c r="R62" s="67">
        <v>212.4</v>
      </c>
      <c r="S62" s="67">
        <v>212.4</v>
      </c>
      <c r="T62" s="67">
        <v>0</v>
      </c>
      <c r="U62" s="67">
        <v>0</v>
      </c>
      <c r="V62" s="67">
        <v>0</v>
      </c>
      <c r="W62" s="127"/>
    </row>
    <row r="63" spans="1:23" ht="45.75" customHeight="1">
      <c r="A63" s="71" t="s">
        <v>222</v>
      </c>
      <c r="B63" s="85" t="s">
        <v>223</v>
      </c>
      <c r="C63" s="65"/>
      <c r="D63" s="65"/>
      <c r="E63" s="66"/>
      <c r="F63" s="73">
        <f aca="true" t="shared" si="12" ref="F63:V63">SUM(F64:F67)</f>
        <v>18764.859999999997</v>
      </c>
      <c r="G63" s="74"/>
      <c r="H63" s="75"/>
      <c r="I63" s="118"/>
      <c r="J63" s="73">
        <f t="shared" si="12"/>
        <v>4132.44</v>
      </c>
      <c r="K63" s="73">
        <f t="shared" si="12"/>
        <v>0</v>
      </c>
      <c r="L63" s="73">
        <f t="shared" si="12"/>
        <v>4132.44</v>
      </c>
      <c r="M63" s="73">
        <f t="shared" si="12"/>
        <v>4132.44</v>
      </c>
      <c r="N63" s="73">
        <f t="shared" si="12"/>
        <v>0</v>
      </c>
      <c r="O63" s="73">
        <f t="shared" si="12"/>
        <v>0</v>
      </c>
      <c r="P63" s="73">
        <f t="shared" si="12"/>
        <v>0</v>
      </c>
      <c r="Q63" s="73">
        <f t="shared" si="12"/>
        <v>0</v>
      </c>
      <c r="R63" s="73">
        <f t="shared" si="12"/>
        <v>2880</v>
      </c>
      <c r="S63" s="73">
        <f t="shared" si="12"/>
        <v>1880</v>
      </c>
      <c r="T63" s="73">
        <f t="shared" si="12"/>
        <v>0</v>
      </c>
      <c r="U63" s="73">
        <f t="shared" si="12"/>
        <v>1000</v>
      </c>
      <c r="V63" s="73">
        <f t="shared" si="12"/>
        <v>2880</v>
      </c>
      <c r="W63" s="127"/>
    </row>
    <row r="64" spans="1:23" s="5" customFormat="1" ht="76.5" customHeight="1">
      <c r="A64" s="64">
        <v>1</v>
      </c>
      <c r="B64" s="96" t="s">
        <v>224</v>
      </c>
      <c r="C64" s="65" t="s">
        <v>66</v>
      </c>
      <c r="D64" s="65" t="s">
        <v>67</v>
      </c>
      <c r="E64" s="97" t="s">
        <v>225</v>
      </c>
      <c r="F64" s="67">
        <v>7642.76</v>
      </c>
      <c r="G64" s="67" t="s">
        <v>88</v>
      </c>
      <c r="H64" s="98" t="s">
        <v>89</v>
      </c>
      <c r="I64" s="98" t="s">
        <v>226</v>
      </c>
      <c r="J64" s="67">
        <v>1000</v>
      </c>
      <c r="K64" s="67">
        <v>0</v>
      </c>
      <c r="L64" s="67">
        <v>1000</v>
      </c>
      <c r="M64" s="67">
        <v>1000</v>
      </c>
      <c r="N64" s="67">
        <v>0</v>
      </c>
      <c r="O64" s="67">
        <v>0</v>
      </c>
      <c r="P64" s="67">
        <v>0</v>
      </c>
      <c r="Q64" s="67">
        <v>0</v>
      </c>
      <c r="R64" s="67">
        <v>1000</v>
      </c>
      <c r="S64" s="67">
        <v>0</v>
      </c>
      <c r="T64" s="67">
        <v>0</v>
      </c>
      <c r="U64" s="67">
        <v>1000</v>
      </c>
      <c r="V64" s="67">
        <v>1000</v>
      </c>
      <c r="W64" s="127"/>
    </row>
    <row r="65" spans="1:23" ht="88.5" customHeight="1">
      <c r="A65" s="64">
        <v>2</v>
      </c>
      <c r="B65" s="65" t="s">
        <v>227</v>
      </c>
      <c r="C65" s="65" t="s">
        <v>66</v>
      </c>
      <c r="D65" s="65" t="s">
        <v>67</v>
      </c>
      <c r="E65" s="66" t="s">
        <v>228</v>
      </c>
      <c r="F65" s="67">
        <v>7254.61</v>
      </c>
      <c r="G65" s="83" t="s">
        <v>88</v>
      </c>
      <c r="H65" s="89" t="s">
        <v>89</v>
      </c>
      <c r="I65" s="69" t="s">
        <v>229</v>
      </c>
      <c r="J65" s="67">
        <v>100</v>
      </c>
      <c r="K65" s="67">
        <v>0</v>
      </c>
      <c r="L65" s="67">
        <v>100</v>
      </c>
      <c r="M65" s="67">
        <v>100</v>
      </c>
      <c r="N65" s="67">
        <v>0</v>
      </c>
      <c r="O65" s="67">
        <v>0</v>
      </c>
      <c r="P65" s="67">
        <v>0</v>
      </c>
      <c r="Q65" s="67">
        <v>0</v>
      </c>
      <c r="R65" s="67">
        <v>100</v>
      </c>
      <c r="S65" s="67">
        <v>100</v>
      </c>
      <c r="T65" s="67">
        <v>0</v>
      </c>
      <c r="U65" s="67">
        <v>0</v>
      </c>
      <c r="V65" s="67">
        <v>100</v>
      </c>
      <c r="W65" s="127"/>
    </row>
    <row r="66" spans="1:23" s="5" customFormat="1" ht="65.25" customHeight="1">
      <c r="A66" s="64">
        <v>3</v>
      </c>
      <c r="B66" s="138" t="s">
        <v>230</v>
      </c>
      <c r="C66" s="138" t="s">
        <v>66</v>
      </c>
      <c r="D66" s="138" t="s">
        <v>86</v>
      </c>
      <c r="E66" s="139" t="s">
        <v>231</v>
      </c>
      <c r="F66" s="140">
        <v>3665.98</v>
      </c>
      <c r="G66" s="141" t="s">
        <v>88</v>
      </c>
      <c r="H66" s="142" t="s">
        <v>89</v>
      </c>
      <c r="I66" s="142" t="s">
        <v>232</v>
      </c>
      <c r="J66" s="140">
        <v>2830.93</v>
      </c>
      <c r="K66" s="140">
        <v>0</v>
      </c>
      <c r="L66" s="140">
        <v>2830.93</v>
      </c>
      <c r="M66" s="140">
        <v>2830.93</v>
      </c>
      <c r="N66" s="140">
        <v>0</v>
      </c>
      <c r="O66" s="140">
        <v>0</v>
      </c>
      <c r="P66" s="140">
        <v>0</v>
      </c>
      <c r="Q66" s="140">
        <v>0</v>
      </c>
      <c r="R66" s="140">
        <v>1600</v>
      </c>
      <c r="S66" s="140">
        <v>1600</v>
      </c>
      <c r="T66" s="140">
        <v>0</v>
      </c>
      <c r="U66" s="140">
        <v>0</v>
      </c>
      <c r="V66" s="140">
        <v>1600</v>
      </c>
      <c r="W66" s="127"/>
    </row>
    <row r="67" spans="1:23" ht="65.25" customHeight="1">
      <c r="A67" s="64">
        <v>4</v>
      </c>
      <c r="B67" s="65" t="s">
        <v>233</v>
      </c>
      <c r="C67" s="65" t="s">
        <v>66</v>
      </c>
      <c r="D67" s="65" t="s">
        <v>67</v>
      </c>
      <c r="E67" s="66" t="s">
        <v>234</v>
      </c>
      <c r="F67" s="67">
        <v>201.51</v>
      </c>
      <c r="G67" s="143" t="s">
        <v>69</v>
      </c>
      <c r="H67" s="89" t="s">
        <v>89</v>
      </c>
      <c r="I67" s="69" t="s">
        <v>235</v>
      </c>
      <c r="J67" s="67">
        <v>201.51</v>
      </c>
      <c r="K67" s="67">
        <v>0</v>
      </c>
      <c r="L67" s="67">
        <v>201.51</v>
      </c>
      <c r="M67" s="67">
        <v>201.51</v>
      </c>
      <c r="N67" s="67">
        <v>0</v>
      </c>
      <c r="O67" s="67">
        <v>0</v>
      </c>
      <c r="P67" s="67">
        <v>0</v>
      </c>
      <c r="Q67" s="67">
        <v>0</v>
      </c>
      <c r="R67" s="67">
        <v>180</v>
      </c>
      <c r="S67" s="67">
        <v>180</v>
      </c>
      <c r="T67" s="67">
        <v>0</v>
      </c>
      <c r="U67" s="67">
        <v>0</v>
      </c>
      <c r="V67" s="67">
        <v>180</v>
      </c>
      <c r="W67" s="127"/>
    </row>
    <row r="68" spans="1:23" ht="25.5" customHeight="1">
      <c r="A68" s="57" t="s">
        <v>236</v>
      </c>
      <c r="B68" s="58" t="s">
        <v>237</v>
      </c>
      <c r="C68" s="54"/>
      <c r="D68" s="144"/>
      <c r="E68" s="78"/>
      <c r="F68" s="79">
        <f aca="true" t="shared" si="13" ref="F68:V68">SUM(F69,F70,F75,F90)</f>
        <v>53220.17999999999</v>
      </c>
      <c r="G68" s="44"/>
      <c r="H68" s="44"/>
      <c r="I68" s="44"/>
      <c r="J68" s="79">
        <f t="shared" si="13"/>
        <v>43172.59</v>
      </c>
      <c r="K68" s="79">
        <f t="shared" si="13"/>
        <v>4236.16</v>
      </c>
      <c r="L68" s="79">
        <f t="shared" si="13"/>
        <v>8537.83</v>
      </c>
      <c r="M68" s="79">
        <f t="shared" si="13"/>
        <v>4301.67</v>
      </c>
      <c r="N68" s="79">
        <f t="shared" si="13"/>
        <v>7004.37</v>
      </c>
      <c r="O68" s="79">
        <f t="shared" si="13"/>
        <v>7004.37</v>
      </c>
      <c r="P68" s="79">
        <f t="shared" si="13"/>
        <v>0</v>
      </c>
      <c r="Q68" s="79">
        <f t="shared" si="13"/>
        <v>0</v>
      </c>
      <c r="R68" s="79">
        <f t="shared" si="13"/>
        <v>9728.849999999999</v>
      </c>
      <c r="S68" s="79">
        <f t="shared" si="13"/>
        <v>9728.849999999999</v>
      </c>
      <c r="T68" s="79">
        <f t="shared" si="13"/>
        <v>0</v>
      </c>
      <c r="U68" s="79">
        <f t="shared" si="13"/>
        <v>0</v>
      </c>
      <c r="V68" s="79">
        <f t="shared" si="13"/>
        <v>2724.48</v>
      </c>
      <c r="W68" s="130"/>
    </row>
    <row r="69" spans="1:23" ht="25.5" customHeight="1">
      <c r="A69" s="57" t="s">
        <v>61</v>
      </c>
      <c r="B69" s="58" t="s">
        <v>238</v>
      </c>
      <c r="C69" s="54"/>
      <c r="D69" s="144"/>
      <c r="E69" s="78"/>
      <c r="F69" s="79">
        <v>20328.01</v>
      </c>
      <c r="G69" s="44"/>
      <c r="H69" s="44"/>
      <c r="I69" s="44"/>
      <c r="J69" s="79">
        <v>17307.66</v>
      </c>
      <c r="K69" s="79">
        <v>0</v>
      </c>
      <c r="L69" s="79"/>
      <c r="M69" s="79"/>
      <c r="N69" s="79">
        <v>2500</v>
      </c>
      <c r="O69" s="79">
        <v>2500</v>
      </c>
      <c r="P69" s="79">
        <v>0</v>
      </c>
      <c r="Q69" s="79">
        <v>0</v>
      </c>
      <c r="R69" s="79">
        <v>2100</v>
      </c>
      <c r="S69" s="79">
        <v>2100</v>
      </c>
      <c r="T69" s="79">
        <v>0</v>
      </c>
      <c r="U69" s="79">
        <v>0</v>
      </c>
      <c r="V69" s="79">
        <v>-400</v>
      </c>
      <c r="W69" s="130"/>
    </row>
    <row r="70" spans="1:23" ht="25.5" customHeight="1">
      <c r="A70" s="57" t="s">
        <v>63</v>
      </c>
      <c r="B70" s="58" t="s">
        <v>239</v>
      </c>
      <c r="C70" s="54"/>
      <c r="D70" s="144"/>
      <c r="E70" s="78"/>
      <c r="F70" s="79">
        <f aca="true" t="shared" si="14" ref="F70:V70">SUM(F71:F74)</f>
        <v>14679.11</v>
      </c>
      <c r="G70" s="44"/>
      <c r="H70" s="44"/>
      <c r="I70" s="44"/>
      <c r="J70" s="79">
        <f t="shared" si="14"/>
        <v>14627.11</v>
      </c>
      <c r="K70" s="79">
        <f t="shared" si="14"/>
        <v>338</v>
      </c>
      <c r="L70" s="79">
        <f t="shared" si="14"/>
        <v>338</v>
      </c>
      <c r="M70" s="79">
        <f t="shared" si="14"/>
        <v>0</v>
      </c>
      <c r="N70" s="79">
        <f t="shared" si="14"/>
        <v>1888</v>
      </c>
      <c r="O70" s="79">
        <f t="shared" si="14"/>
        <v>1888</v>
      </c>
      <c r="P70" s="79">
        <f t="shared" si="14"/>
        <v>0</v>
      </c>
      <c r="Q70" s="79">
        <f t="shared" si="14"/>
        <v>0</v>
      </c>
      <c r="R70" s="79">
        <f t="shared" si="14"/>
        <v>618</v>
      </c>
      <c r="S70" s="79">
        <f t="shared" si="14"/>
        <v>618</v>
      </c>
      <c r="T70" s="79">
        <f t="shared" si="14"/>
        <v>0</v>
      </c>
      <c r="U70" s="79">
        <f t="shared" si="14"/>
        <v>0</v>
      </c>
      <c r="V70" s="79">
        <f t="shared" si="14"/>
        <v>-1270</v>
      </c>
      <c r="W70" s="132"/>
    </row>
    <row r="71" spans="1:256" ht="87.75" customHeight="1">
      <c r="A71" s="64">
        <v>1</v>
      </c>
      <c r="B71" s="65" t="s">
        <v>240</v>
      </c>
      <c r="C71" s="65" t="s">
        <v>66</v>
      </c>
      <c r="D71" s="65" t="s">
        <v>67</v>
      </c>
      <c r="E71" s="66" t="s">
        <v>241</v>
      </c>
      <c r="F71" s="67">
        <v>14057.11</v>
      </c>
      <c r="G71" s="68" t="s">
        <v>69</v>
      </c>
      <c r="H71" s="69" t="s">
        <v>70</v>
      </c>
      <c r="I71" s="69" t="s">
        <v>242</v>
      </c>
      <c r="J71" s="67">
        <v>14057.11</v>
      </c>
      <c r="K71" s="67">
        <v>0</v>
      </c>
      <c r="L71" s="67">
        <v>0</v>
      </c>
      <c r="M71" s="67">
        <v>0</v>
      </c>
      <c r="N71" s="67">
        <v>1500</v>
      </c>
      <c r="O71" s="67">
        <v>1500</v>
      </c>
      <c r="P71" s="67">
        <v>0</v>
      </c>
      <c r="Q71" s="67">
        <v>0</v>
      </c>
      <c r="R71" s="67">
        <v>300</v>
      </c>
      <c r="S71" s="67">
        <v>300</v>
      </c>
      <c r="T71" s="67">
        <v>0</v>
      </c>
      <c r="U71" s="67">
        <v>0</v>
      </c>
      <c r="V71" s="67">
        <v>-1200</v>
      </c>
      <c r="W71" s="131"/>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row>
    <row r="72" spans="1:23" ht="40.5" customHeight="1">
      <c r="A72" s="64" t="s">
        <v>24</v>
      </c>
      <c r="B72" s="65" t="s">
        <v>243</v>
      </c>
      <c r="C72" s="65" t="s">
        <v>66</v>
      </c>
      <c r="D72" s="65" t="s">
        <v>67</v>
      </c>
      <c r="E72" s="66" t="s">
        <v>244</v>
      </c>
      <c r="F72" s="67">
        <v>390</v>
      </c>
      <c r="G72" s="68" t="s">
        <v>69</v>
      </c>
      <c r="H72" s="69" t="s">
        <v>70</v>
      </c>
      <c r="I72" s="69" t="s">
        <v>245</v>
      </c>
      <c r="J72" s="67">
        <v>338</v>
      </c>
      <c r="K72" s="67">
        <v>338</v>
      </c>
      <c r="L72" s="67">
        <v>338</v>
      </c>
      <c r="M72" s="67">
        <v>0</v>
      </c>
      <c r="N72" s="67">
        <v>240</v>
      </c>
      <c r="O72" s="67">
        <v>240</v>
      </c>
      <c r="P72" s="67">
        <v>0</v>
      </c>
      <c r="Q72" s="67">
        <v>0</v>
      </c>
      <c r="R72" s="67">
        <v>240</v>
      </c>
      <c r="S72" s="67">
        <v>240</v>
      </c>
      <c r="T72" s="67">
        <v>0</v>
      </c>
      <c r="U72" s="67">
        <v>0</v>
      </c>
      <c r="V72" s="67">
        <v>0</v>
      </c>
      <c r="W72" s="131"/>
    </row>
    <row r="73" spans="1:23" ht="42" customHeight="1">
      <c r="A73" s="64" t="s">
        <v>25</v>
      </c>
      <c r="B73" s="65" t="s">
        <v>246</v>
      </c>
      <c r="C73" s="65" t="s">
        <v>66</v>
      </c>
      <c r="D73" s="65" t="s">
        <v>67</v>
      </c>
      <c r="E73" s="66" t="s">
        <v>247</v>
      </c>
      <c r="F73" s="145">
        <v>134</v>
      </c>
      <c r="G73" s="68" t="s">
        <v>69</v>
      </c>
      <c r="H73" s="69" t="s">
        <v>70</v>
      </c>
      <c r="I73" s="69" t="s">
        <v>248</v>
      </c>
      <c r="J73" s="145">
        <v>134</v>
      </c>
      <c r="K73" s="145">
        <v>0</v>
      </c>
      <c r="L73" s="145">
        <v>0</v>
      </c>
      <c r="M73" s="145">
        <v>0</v>
      </c>
      <c r="N73" s="145">
        <v>110</v>
      </c>
      <c r="O73" s="145">
        <v>110</v>
      </c>
      <c r="P73" s="145">
        <v>0</v>
      </c>
      <c r="Q73" s="145">
        <v>0</v>
      </c>
      <c r="R73" s="145">
        <v>40</v>
      </c>
      <c r="S73" s="145">
        <v>40</v>
      </c>
      <c r="T73" s="145">
        <v>0</v>
      </c>
      <c r="U73" s="145">
        <v>0</v>
      </c>
      <c r="V73" s="145">
        <v>-70</v>
      </c>
      <c r="W73" s="131"/>
    </row>
    <row r="74" spans="1:23" ht="42" customHeight="1">
      <c r="A74" s="64" t="s">
        <v>26</v>
      </c>
      <c r="B74" s="65" t="s">
        <v>249</v>
      </c>
      <c r="C74" s="65" t="s">
        <v>66</v>
      </c>
      <c r="D74" s="65" t="s">
        <v>67</v>
      </c>
      <c r="E74" s="66" t="s">
        <v>250</v>
      </c>
      <c r="F74" s="145">
        <v>98</v>
      </c>
      <c r="G74" s="68" t="s">
        <v>69</v>
      </c>
      <c r="H74" s="69" t="s">
        <v>70</v>
      </c>
      <c r="I74" s="69" t="s">
        <v>251</v>
      </c>
      <c r="J74" s="145">
        <v>98</v>
      </c>
      <c r="K74" s="145">
        <v>0</v>
      </c>
      <c r="L74" s="145">
        <v>0</v>
      </c>
      <c r="M74" s="145">
        <v>0</v>
      </c>
      <c r="N74" s="145">
        <v>38</v>
      </c>
      <c r="O74" s="145">
        <v>38</v>
      </c>
      <c r="P74" s="145">
        <v>0</v>
      </c>
      <c r="Q74" s="145">
        <v>0</v>
      </c>
      <c r="R74" s="145">
        <v>38</v>
      </c>
      <c r="S74" s="145">
        <v>38</v>
      </c>
      <c r="T74" s="145">
        <v>0</v>
      </c>
      <c r="U74" s="145">
        <v>0</v>
      </c>
      <c r="V74" s="145">
        <v>0</v>
      </c>
      <c r="W74" s="131"/>
    </row>
    <row r="75" spans="1:23" ht="25.5" customHeight="1">
      <c r="A75" s="57" t="s">
        <v>82</v>
      </c>
      <c r="B75" s="58" t="s">
        <v>252</v>
      </c>
      <c r="C75" s="54"/>
      <c r="D75" s="146"/>
      <c r="E75" s="147"/>
      <c r="F75" s="148">
        <f aca="true" t="shared" si="15" ref="F75:V75">SUM(F76:F89)</f>
        <v>16314.199999999999</v>
      </c>
      <c r="G75" s="54"/>
      <c r="H75" s="54"/>
      <c r="I75" s="54"/>
      <c r="J75" s="148">
        <f t="shared" si="15"/>
        <v>9472.82</v>
      </c>
      <c r="K75" s="148">
        <f t="shared" si="15"/>
        <v>3898.16</v>
      </c>
      <c r="L75" s="148">
        <f t="shared" si="15"/>
        <v>6759.9400000000005</v>
      </c>
      <c r="M75" s="148">
        <f t="shared" si="15"/>
        <v>2861.78</v>
      </c>
      <c r="N75" s="148">
        <f t="shared" si="15"/>
        <v>2616.37</v>
      </c>
      <c r="O75" s="148">
        <f t="shared" si="15"/>
        <v>2616.37</v>
      </c>
      <c r="P75" s="148">
        <f t="shared" si="15"/>
        <v>0</v>
      </c>
      <c r="Q75" s="148">
        <f t="shared" si="15"/>
        <v>0</v>
      </c>
      <c r="R75" s="148">
        <f t="shared" si="15"/>
        <v>5580.849999999999</v>
      </c>
      <c r="S75" s="148">
        <f t="shared" si="15"/>
        <v>5580.849999999999</v>
      </c>
      <c r="T75" s="148">
        <f t="shared" si="15"/>
        <v>0</v>
      </c>
      <c r="U75" s="148">
        <f t="shared" si="15"/>
        <v>0</v>
      </c>
      <c r="V75" s="148">
        <f t="shared" si="15"/>
        <v>2964.48</v>
      </c>
      <c r="W75" s="132"/>
    </row>
    <row r="76" spans="1:23" s="4" customFormat="1" ht="61.5" customHeight="1">
      <c r="A76" s="64">
        <v>1</v>
      </c>
      <c r="B76" s="65" t="s">
        <v>253</v>
      </c>
      <c r="C76" s="65" t="s">
        <v>66</v>
      </c>
      <c r="D76" s="65" t="s">
        <v>67</v>
      </c>
      <c r="E76" s="66" t="s">
        <v>254</v>
      </c>
      <c r="F76" s="67">
        <v>11142.09</v>
      </c>
      <c r="G76" s="68" t="s">
        <v>69</v>
      </c>
      <c r="H76" s="69" t="s">
        <v>89</v>
      </c>
      <c r="I76" s="69" t="s">
        <v>255</v>
      </c>
      <c r="J76" s="67">
        <v>5000</v>
      </c>
      <c r="K76" s="67">
        <v>0</v>
      </c>
      <c r="L76" s="67">
        <v>3000</v>
      </c>
      <c r="M76" s="67">
        <v>3000</v>
      </c>
      <c r="N76" s="67">
        <v>100</v>
      </c>
      <c r="O76" s="67">
        <v>100</v>
      </c>
      <c r="P76" s="67">
        <v>0</v>
      </c>
      <c r="Q76" s="67">
        <v>0</v>
      </c>
      <c r="R76" s="67">
        <v>2000</v>
      </c>
      <c r="S76" s="67">
        <v>2000</v>
      </c>
      <c r="T76" s="67">
        <v>0</v>
      </c>
      <c r="U76" s="67">
        <v>0</v>
      </c>
      <c r="V76" s="67">
        <v>1900</v>
      </c>
      <c r="W76" s="133"/>
    </row>
    <row r="77" spans="1:23" ht="51.75" customHeight="1">
      <c r="A77" s="64">
        <v>2</v>
      </c>
      <c r="B77" s="65" t="s">
        <v>256</v>
      </c>
      <c r="C77" s="65" t="s">
        <v>66</v>
      </c>
      <c r="D77" s="65" t="s">
        <v>67</v>
      </c>
      <c r="E77" s="66" t="s">
        <v>257</v>
      </c>
      <c r="F77" s="67">
        <v>700</v>
      </c>
      <c r="G77" s="149" t="s">
        <v>69</v>
      </c>
      <c r="H77" s="69" t="s">
        <v>89</v>
      </c>
      <c r="I77" s="69" t="s">
        <v>258</v>
      </c>
      <c r="J77" s="67">
        <v>0</v>
      </c>
      <c r="K77" s="67">
        <v>0</v>
      </c>
      <c r="L77" s="67">
        <v>236.4</v>
      </c>
      <c r="M77" s="67">
        <v>236.4</v>
      </c>
      <c r="N77" s="67">
        <v>50</v>
      </c>
      <c r="O77" s="67">
        <v>50</v>
      </c>
      <c r="P77" s="67">
        <v>0</v>
      </c>
      <c r="Q77" s="67">
        <v>0</v>
      </c>
      <c r="R77" s="67">
        <v>236.4</v>
      </c>
      <c r="S77" s="67">
        <v>236.4</v>
      </c>
      <c r="T77" s="67">
        <v>0</v>
      </c>
      <c r="U77" s="67">
        <v>0</v>
      </c>
      <c r="V77" s="67">
        <v>186.4</v>
      </c>
      <c r="W77" s="133" t="s">
        <v>259</v>
      </c>
    </row>
    <row r="78" spans="1:23" ht="72.75" customHeight="1">
      <c r="A78" s="64">
        <v>3</v>
      </c>
      <c r="B78" s="65" t="s">
        <v>260</v>
      </c>
      <c r="C78" s="65" t="s">
        <v>66</v>
      </c>
      <c r="D78" s="65" t="s">
        <v>261</v>
      </c>
      <c r="E78" s="66" t="s">
        <v>262</v>
      </c>
      <c r="F78" s="67">
        <v>484.66</v>
      </c>
      <c r="G78" s="70">
        <v>2020</v>
      </c>
      <c r="H78" s="69" t="s">
        <v>89</v>
      </c>
      <c r="I78" s="69" t="s">
        <v>263</v>
      </c>
      <c r="J78" s="67">
        <v>485.37</v>
      </c>
      <c r="K78" s="67">
        <v>435.37</v>
      </c>
      <c r="L78" s="67">
        <v>380.62</v>
      </c>
      <c r="M78" s="67">
        <v>-54.75</v>
      </c>
      <c r="N78" s="67">
        <v>264</v>
      </c>
      <c r="O78" s="67">
        <v>264</v>
      </c>
      <c r="P78" s="67">
        <v>0</v>
      </c>
      <c r="Q78" s="67">
        <v>0</v>
      </c>
      <c r="R78" s="67">
        <v>385.12</v>
      </c>
      <c r="S78" s="67">
        <v>385.12</v>
      </c>
      <c r="T78" s="67">
        <v>0</v>
      </c>
      <c r="U78" s="67">
        <v>0</v>
      </c>
      <c r="V78" s="67">
        <v>121.12</v>
      </c>
      <c r="W78" s="131" t="s">
        <v>264</v>
      </c>
    </row>
    <row r="79" spans="1:23" ht="60.75" customHeight="1">
      <c r="A79" s="64">
        <v>4</v>
      </c>
      <c r="B79" s="65" t="s">
        <v>265</v>
      </c>
      <c r="C79" s="65" t="s">
        <v>66</v>
      </c>
      <c r="D79" s="65" t="s">
        <v>261</v>
      </c>
      <c r="E79" s="66" t="s">
        <v>266</v>
      </c>
      <c r="F79" s="67">
        <v>448.21</v>
      </c>
      <c r="G79" s="95" t="s">
        <v>69</v>
      </c>
      <c r="H79" s="69" t="s">
        <v>89</v>
      </c>
      <c r="I79" s="69" t="s">
        <v>267</v>
      </c>
      <c r="J79" s="67">
        <v>448.21</v>
      </c>
      <c r="K79" s="67">
        <v>448.21</v>
      </c>
      <c r="L79" s="67">
        <v>336.32</v>
      </c>
      <c r="M79" s="67">
        <v>-111.89</v>
      </c>
      <c r="N79" s="67">
        <v>121.37</v>
      </c>
      <c r="O79" s="67">
        <v>121.37</v>
      </c>
      <c r="P79" s="67">
        <v>0</v>
      </c>
      <c r="Q79" s="67">
        <v>0</v>
      </c>
      <c r="R79" s="67">
        <v>378.44</v>
      </c>
      <c r="S79" s="67">
        <v>378.44</v>
      </c>
      <c r="T79" s="67">
        <v>0</v>
      </c>
      <c r="U79" s="67">
        <v>0</v>
      </c>
      <c r="V79" s="67">
        <v>257.07</v>
      </c>
      <c r="W79" s="131" t="s">
        <v>264</v>
      </c>
    </row>
    <row r="80" spans="1:23" ht="51" customHeight="1">
      <c r="A80" s="64">
        <v>5</v>
      </c>
      <c r="B80" s="65" t="s">
        <v>268</v>
      </c>
      <c r="C80" s="65" t="s">
        <v>66</v>
      </c>
      <c r="D80" s="65" t="s">
        <v>67</v>
      </c>
      <c r="E80" s="66" t="s">
        <v>269</v>
      </c>
      <c r="F80" s="67">
        <v>444.85</v>
      </c>
      <c r="G80" s="70">
        <v>2020</v>
      </c>
      <c r="H80" s="69" t="s">
        <v>89</v>
      </c>
      <c r="I80" s="69" t="s">
        <v>270</v>
      </c>
      <c r="J80" s="67">
        <v>444.85</v>
      </c>
      <c r="K80" s="67">
        <v>300</v>
      </c>
      <c r="L80" s="67">
        <v>444.85</v>
      </c>
      <c r="M80" s="67">
        <v>144.85</v>
      </c>
      <c r="N80" s="67">
        <v>250</v>
      </c>
      <c r="O80" s="67">
        <v>250</v>
      </c>
      <c r="P80" s="67">
        <v>0</v>
      </c>
      <c r="Q80" s="67">
        <v>0</v>
      </c>
      <c r="R80" s="67">
        <v>444.85</v>
      </c>
      <c r="S80" s="67">
        <v>444.85</v>
      </c>
      <c r="T80" s="67">
        <v>0</v>
      </c>
      <c r="U80" s="67">
        <v>0</v>
      </c>
      <c r="V80" s="67">
        <v>194.85</v>
      </c>
      <c r="W80" s="131" t="s">
        <v>271</v>
      </c>
    </row>
    <row r="81" spans="1:23" ht="54.75" customHeight="1">
      <c r="A81" s="64">
        <v>6</v>
      </c>
      <c r="B81" s="65" t="s">
        <v>272</v>
      </c>
      <c r="C81" s="65" t="s">
        <v>66</v>
      </c>
      <c r="D81" s="65" t="s">
        <v>67</v>
      </c>
      <c r="E81" s="66" t="s">
        <v>273</v>
      </c>
      <c r="F81" s="67">
        <v>440</v>
      </c>
      <c r="G81" s="149">
        <v>2020</v>
      </c>
      <c r="H81" s="69" t="s">
        <v>89</v>
      </c>
      <c r="I81" s="69" t="s">
        <v>274</v>
      </c>
      <c r="J81" s="67">
        <v>440</v>
      </c>
      <c r="K81" s="67">
        <v>440</v>
      </c>
      <c r="L81" s="67">
        <v>440</v>
      </c>
      <c r="M81" s="67">
        <v>0</v>
      </c>
      <c r="N81" s="67">
        <v>200</v>
      </c>
      <c r="O81" s="67">
        <v>200</v>
      </c>
      <c r="P81" s="67">
        <v>0</v>
      </c>
      <c r="Q81" s="67">
        <v>0</v>
      </c>
      <c r="R81" s="67">
        <v>410</v>
      </c>
      <c r="S81" s="67">
        <v>410</v>
      </c>
      <c r="T81" s="67">
        <v>0</v>
      </c>
      <c r="U81" s="67">
        <v>0</v>
      </c>
      <c r="V81" s="67">
        <v>210</v>
      </c>
      <c r="W81" s="131" t="s">
        <v>275</v>
      </c>
    </row>
    <row r="82" spans="1:23" ht="51" customHeight="1">
      <c r="A82" s="64">
        <v>7</v>
      </c>
      <c r="B82" s="65" t="s">
        <v>276</v>
      </c>
      <c r="C82" s="65" t="s">
        <v>66</v>
      </c>
      <c r="D82" s="65" t="s">
        <v>67</v>
      </c>
      <c r="E82" s="66" t="s">
        <v>277</v>
      </c>
      <c r="F82" s="67">
        <v>432.58</v>
      </c>
      <c r="G82" s="70">
        <v>2020</v>
      </c>
      <c r="H82" s="69" t="s">
        <v>89</v>
      </c>
      <c r="I82" s="69" t="s">
        <v>278</v>
      </c>
      <c r="J82" s="67">
        <v>432.58</v>
      </c>
      <c r="K82" s="67">
        <v>432.58</v>
      </c>
      <c r="L82" s="67">
        <v>139.25</v>
      </c>
      <c r="M82" s="67">
        <v>-293.33</v>
      </c>
      <c r="N82" s="67">
        <v>200</v>
      </c>
      <c r="O82" s="67">
        <v>200</v>
      </c>
      <c r="P82" s="67">
        <v>0</v>
      </c>
      <c r="Q82" s="67">
        <v>0</v>
      </c>
      <c r="R82" s="67">
        <v>139.25</v>
      </c>
      <c r="S82" s="67">
        <v>139.25</v>
      </c>
      <c r="T82" s="67">
        <v>0</v>
      </c>
      <c r="U82" s="67">
        <v>0</v>
      </c>
      <c r="V82" s="67">
        <v>-60.75</v>
      </c>
      <c r="W82" s="131"/>
    </row>
    <row r="83" spans="1:23" ht="51.75" customHeight="1">
      <c r="A83" s="64">
        <v>8</v>
      </c>
      <c r="B83" s="65" t="s">
        <v>279</v>
      </c>
      <c r="C83" s="65" t="s">
        <v>66</v>
      </c>
      <c r="D83" s="65" t="s">
        <v>67</v>
      </c>
      <c r="E83" s="66" t="s">
        <v>280</v>
      </c>
      <c r="F83" s="67">
        <v>424.72</v>
      </c>
      <c r="G83" s="68" t="s">
        <v>69</v>
      </c>
      <c r="H83" s="69" t="s">
        <v>89</v>
      </c>
      <c r="I83" s="69" t="s">
        <v>278</v>
      </c>
      <c r="J83" s="67">
        <v>424.72</v>
      </c>
      <c r="K83" s="67">
        <v>310</v>
      </c>
      <c r="L83" s="67">
        <v>310</v>
      </c>
      <c r="M83" s="67">
        <v>0</v>
      </c>
      <c r="N83" s="67">
        <v>200</v>
      </c>
      <c r="O83" s="67">
        <v>200</v>
      </c>
      <c r="P83" s="67">
        <v>0</v>
      </c>
      <c r="Q83" s="67">
        <v>0</v>
      </c>
      <c r="R83" s="67">
        <v>200</v>
      </c>
      <c r="S83" s="67">
        <v>200</v>
      </c>
      <c r="T83" s="67">
        <v>0</v>
      </c>
      <c r="U83" s="67">
        <v>0</v>
      </c>
      <c r="V83" s="67">
        <v>0</v>
      </c>
      <c r="W83" s="131"/>
    </row>
    <row r="84" spans="1:23" ht="49.5" customHeight="1">
      <c r="A84" s="64">
        <v>9</v>
      </c>
      <c r="B84" s="65" t="s">
        <v>281</v>
      </c>
      <c r="C84" s="65" t="s">
        <v>66</v>
      </c>
      <c r="D84" s="65" t="s">
        <v>67</v>
      </c>
      <c r="E84" s="66" t="s">
        <v>282</v>
      </c>
      <c r="F84" s="67">
        <v>356</v>
      </c>
      <c r="G84" s="70">
        <v>2020</v>
      </c>
      <c r="H84" s="69" t="s">
        <v>89</v>
      </c>
      <c r="I84" s="69" t="s">
        <v>283</v>
      </c>
      <c r="J84" s="67">
        <v>356</v>
      </c>
      <c r="K84" s="67">
        <v>356</v>
      </c>
      <c r="L84" s="67">
        <v>356</v>
      </c>
      <c r="M84" s="67">
        <v>0</v>
      </c>
      <c r="N84" s="67">
        <v>310</v>
      </c>
      <c r="O84" s="67">
        <v>310</v>
      </c>
      <c r="P84" s="67">
        <v>0</v>
      </c>
      <c r="Q84" s="67">
        <v>0</v>
      </c>
      <c r="R84" s="67">
        <v>310</v>
      </c>
      <c r="S84" s="67">
        <v>310</v>
      </c>
      <c r="T84" s="67">
        <v>0</v>
      </c>
      <c r="U84" s="67">
        <v>0</v>
      </c>
      <c r="V84" s="67">
        <v>0</v>
      </c>
      <c r="W84" s="131"/>
    </row>
    <row r="85" spans="1:23" ht="54.75" customHeight="1">
      <c r="A85" s="64">
        <v>10</v>
      </c>
      <c r="B85" s="65" t="s">
        <v>284</v>
      </c>
      <c r="C85" s="65" t="s">
        <v>66</v>
      </c>
      <c r="D85" s="65" t="s">
        <v>67</v>
      </c>
      <c r="E85" s="66" t="s">
        <v>285</v>
      </c>
      <c r="F85" s="67">
        <v>351</v>
      </c>
      <c r="G85" s="70">
        <v>2020</v>
      </c>
      <c r="H85" s="69" t="s">
        <v>89</v>
      </c>
      <c r="I85" s="69" t="s">
        <v>286</v>
      </c>
      <c r="J85" s="67">
        <v>351</v>
      </c>
      <c r="K85" s="67">
        <v>351</v>
      </c>
      <c r="L85" s="67">
        <v>351</v>
      </c>
      <c r="M85" s="67">
        <v>0</v>
      </c>
      <c r="N85" s="67">
        <v>251</v>
      </c>
      <c r="O85" s="67">
        <v>251</v>
      </c>
      <c r="P85" s="67">
        <v>0</v>
      </c>
      <c r="Q85" s="67">
        <v>0</v>
      </c>
      <c r="R85" s="67">
        <v>298</v>
      </c>
      <c r="S85" s="67">
        <v>298</v>
      </c>
      <c r="T85" s="67">
        <v>0</v>
      </c>
      <c r="U85" s="67">
        <v>0</v>
      </c>
      <c r="V85" s="67">
        <v>47</v>
      </c>
      <c r="W85" s="131"/>
    </row>
    <row r="86" spans="1:23" ht="54" customHeight="1">
      <c r="A86" s="64">
        <v>11</v>
      </c>
      <c r="B86" s="65" t="s">
        <v>287</v>
      </c>
      <c r="C86" s="65" t="s">
        <v>66</v>
      </c>
      <c r="D86" s="65" t="s">
        <v>261</v>
      </c>
      <c r="E86" s="66" t="s">
        <v>288</v>
      </c>
      <c r="F86" s="67">
        <v>315.09</v>
      </c>
      <c r="G86" s="150" t="s">
        <v>69</v>
      </c>
      <c r="H86" s="69" t="s">
        <v>89</v>
      </c>
      <c r="I86" s="69" t="s">
        <v>289</v>
      </c>
      <c r="J86" s="67">
        <v>315.09</v>
      </c>
      <c r="K86" s="67">
        <v>150</v>
      </c>
      <c r="L86" s="67">
        <v>45.5</v>
      </c>
      <c r="M86" s="67">
        <v>-104.5</v>
      </c>
      <c r="N86" s="67">
        <v>100</v>
      </c>
      <c r="O86" s="67">
        <v>100</v>
      </c>
      <c r="P86" s="67">
        <v>0</v>
      </c>
      <c r="Q86" s="67">
        <v>0</v>
      </c>
      <c r="R86" s="67">
        <v>163.79</v>
      </c>
      <c r="S86" s="67">
        <v>163.79</v>
      </c>
      <c r="T86" s="67">
        <v>0</v>
      </c>
      <c r="U86" s="67">
        <v>0</v>
      </c>
      <c r="V86" s="67">
        <v>63.79</v>
      </c>
      <c r="W86" s="131"/>
    </row>
    <row r="87" spans="1:23" ht="42.75" customHeight="1">
      <c r="A87" s="64">
        <v>12</v>
      </c>
      <c r="B87" s="65" t="s">
        <v>290</v>
      </c>
      <c r="C87" s="65" t="s">
        <v>66</v>
      </c>
      <c r="D87" s="65" t="s">
        <v>67</v>
      </c>
      <c r="E87" s="66" t="s">
        <v>291</v>
      </c>
      <c r="F87" s="67">
        <v>300</v>
      </c>
      <c r="G87" s="70">
        <v>2020</v>
      </c>
      <c r="H87" s="69" t="s">
        <v>89</v>
      </c>
      <c r="I87" s="69" t="s">
        <v>292</v>
      </c>
      <c r="J87" s="67">
        <v>300</v>
      </c>
      <c r="K87" s="67">
        <v>300</v>
      </c>
      <c r="L87" s="67">
        <v>300</v>
      </c>
      <c r="M87" s="67">
        <v>0</v>
      </c>
      <c r="N87" s="67">
        <v>240</v>
      </c>
      <c r="O87" s="67">
        <v>240</v>
      </c>
      <c r="P87" s="67">
        <v>0</v>
      </c>
      <c r="Q87" s="67">
        <v>0</v>
      </c>
      <c r="R87" s="67">
        <v>240</v>
      </c>
      <c r="S87" s="67">
        <v>240</v>
      </c>
      <c r="T87" s="67">
        <v>0</v>
      </c>
      <c r="U87" s="67">
        <v>0</v>
      </c>
      <c r="V87" s="67">
        <v>0</v>
      </c>
      <c r="W87" s="131"/>
    </row>
    <row r="88" spans="1:23" ht="76.5" customHeight="1">
      <c r="A88" s="64">
        <v>13</v>
      </c>
      <c r="B88" s="65" t="s">
        <v>293</v>
      </c>
      <c r="C88" s="65" t="s">
        <v>66</v>
      </c>
      <c r="D88" s="65" t="s">
        <v>67</v>
      </c>
      <c r="E88" s="66" t="s">
        <v>294</v>
      </c>
      <c r="F88" s="67">
        <v>250</v>
      </c>
      <c r="G88" s="150" t="s">
        <v>69</v>
      </c>
      <c r="H88" s="69" t="s">
        <v>89</v>
      </c>
      <c r="I88" s="69" t="s">
        <v>295</v>
      </c>
      <c r="J88" s="67">
        <v>250</v>
      </c>
      <c r="K88" s="67">
        <v>150</v>
      </c>
      <c r="L88" s="67">
        <v>195</v>
      </c>
      <c r="M88" s="67">
        <v>45</v>
      </c>
      <c r="N88" s="67">
        <v>150</v>
      </c>
      <c r="O88" s="67">
        <v>150</v>
      </c>
      <c r="P88" s="67">
        <v>0</v>
      </c>
      <c r="Q88" s="67">
        <v>0</v>
      </c>
      <c r="R88" s="67">
        <v>195</v>
      </c>
      <c r="S88" s="67">
        <v>195</v>
      </c>
      <c r="T88" s="67">
        <v>0</v>
      </c>
      <c r="U88" s="67">
        <v>0</v>
      </c>
      <c r="V88" s="67">
        <v>45</v>
      </c>
      <c r="W88" s="177"/>
    </row>
    <row r="89" spans="1:23" ht="46.5" customHeight="1">
      <c r="A89" s="64">
        <v>14</v>
      </c>
      <c r="B89" s="65" t="s">
        <v>296</v>
      </c>
      <c r="C89" s="65" t="s">
        <v>66</v>
      </c>
      <c r="D89" s="65" t="s">
        <v>67</v>
      </c>
      <c r="E89" s="66" t="s">
        <v>297</v>
      </c>
      <c r="F89" s="67">
        <v>225</v>
      </c>
      <c r="G89" s="70">
        <v>2020</v>
      </c>
      <c r="H89" s="69" t="s">
        <v>89</v>
      </c>
      <c r="I89" s="69" t="s">
        <v>298</v>
      </c>
      <c r="J89" s="67">
        <v>225</v>
      </c>
      <c r="K89" s="67">
        <v>225</v>
      </c>
      <c r="L89" s="67">
        <v>225</v>
      </c>
      <c r="M89" s="67">
        <v>0</v>
      </c>
      <c r="N89" s="67">
        <v>180</v>
      </c>
      <c r="O89" s="67">
        <v>180</v>
      </c>
      <c r="P89" s="67">
        <v>0</v>
      </c>
      <c r="Q89" s="67">
        <v>0</v>
      </c>
      <c r="R89" s="67">
        <v>180</v>
      </c>
      <c r="S89" s="67">
        <v>180</v>
      </c>
      <c r="T89" s="67">
        <v>0</v>
      </c>
      <c r="U89" s="67">
        <v>0</v>
      </c>
      <c r="V89" s="67">
        <v>0</v>
      </c>
      <c r="W89" s="131"/>
    </row>
    <row r="90" spans="1:23" ht="46.5" customHeight="1">
      <c r="A90" s="71" t="s">
        <v>222</v>
      </c>
      <c r="B90" s="85" t="s">
        <v>299</v>
      </c>
      <c r="C90" s="65"/>
      <c r="D90" s="65"/>
      <c r="E90" s="66"/>
      <c r="F90" s="73">
        <f aca="true" t="shared" si="16" ref="F90:V90">SUM(F91:F96)</f>
        <v>1898.8600000000001</v>
      </c>
      <c r="G90" s="74"/>
      <c r="H90" s="75"/>
      <c r="I90" s="75"/>
      <c r="J90" s="73">
        <f t="shared" si="16"/>
        <v>1765</v>
      </c>
      <c r="K90" s="73">
        <f t="shared" si="16"/>
        <v>0</v>
      </c>
      <c r="L90" s="73">
        <f t="shared" si="16"/>
        <v>1439.8899999999999</v>
      </c>
      <c r="M90" s="73">
        <f t="shared" si="16"/>
        <v>1439.8899999999999</v>
      </c>
      <c r="N90" s="73">
        <f t="shared" si="16"/>
        <v>0</v>
      </c>
      <c r="O90" s="73">
        <f t="shared" si="16"/>
        <v>0</v>
      </c>
      <c r="P90" s="73">
        <f t="shared" si="16"/>
        <v>0</v>
      </c>
      <c r="Q90" s="73">
        <f t="shared" si="16"/>
        <v>0</v>
      </c>
      <c r="R90" s="73">
        <f t="shared" si="16"/>
        <v>1430</v>
      </c>
      <c r="S90" s="73">
        <f t="shared" si="16"/>
        <v>1430</v>
      </c>
      <c r="T90" s="73">
        <f t="shared" si="16"/>
        <v>0</v>
      </c>
      <c r="U90" s="73">
        <f t="shared" si="16"/>
        <v>0</v>
      </c>
      <c r="V90" s="73">
        <f t="shared" si="16"/>
        <v>1430</v>
      </c>
      <c r="W90" s="131"/>
    </row>
    <row r="91" spans="1:23" ht="54.75" customHeight="1">
      <c r="A91" s="151">
        <v>1</v>
      </c>
      <c r="B91" s="65" t="s">
        <v>300</v>
      </c>
      <c r="C91" s="65" t="s">
        <v>66</v>
      </c>
      <c r="D91" s="65" t="s">
        <v>67</v>
      </c>
      <c r="E91" s="66" t="s">
        <v>301</v>
      </c>
      <c r="F91" s="82">
        <v>431.92</v>
      </c>
      <c r="G91" s="70">
        <v>2020</v>
      </c>
      <c r="H91" s="69" t="s">
        <v>89</v>
      </c>
      <c r="I91" s="80" t="s">
        <v>302</v>
      </c>
      <c r="J91" s="82">
        <v>400</v>
      </c>
      <c r="K91" s="82">
        <v>0</v>
      </c>
      <c r="L91" s="82">
        <v>400</v>
      </c>
      <c r="M91" s="82">
        <v>400</v>
      </c>
      <c r="N91" s="82">
        <v>0</v>
      </c>
      <c r="O91" s="82">
        <v>0</v>
      </c>
      <c r="P91" s="82">
        <v>0</v>
      </c>
      <c r="Q91" s="82">
        <v>0</v>
      </c>
      <c r="R91" s="82">
        <v>300</v>
      </c>
      <c r="S91" s="82">
        <v>300</v>
      </c>
      <c r="T91" s="82">
        <v>0</v>
      </c>
      <c r="U91" s="82">
        <v>0</v>
      </c>
      <c r="V91" s="82">
        <v>300</v>
      </c>
      <c r="W91" s="131"/>
    </row>
    <row r="92" spans="1:23" ht="81" customHeight="1">
      <c r="A92" s="151">
        <v>2</v>
      </c>
      <c r="B92" s="152" t="s">
        <v>303</v>
      </c>
      <c r="C92" s="65" t="s">
        <v>66</v>
      </c>
      <c r="D92" s="65" t="s">
        <v>67</v>
      </c>
      <c r="E92" s="153" t="s">
        <v>304</v>
      </c>
      <c r="F92" s="67">
        <v>350</v>
      </c>
      <c r="G92" s="70">
        <v>2020</v>
      </c>
      <c r="H92" s="70">
        <v>2020</v>
      </c>
      <c r="I92" s="176" t="s">
        <v>305</v>
      </c>
      <c r="J92" s="67">
        <v>310</v>
      </c>
      <c r="K92" s="67">
        <v>0</v>
      </c>
      <c r="L92" s="67">
        <v>310</v>
      </c>
      <c r="M92" s="67">
        <v>310</v>
      </c>
      <c r="N92" s="67">
        <v>0</v>
      </c>
      <c r="O92" s="67">
        <v>0</v>
      </c>
      <c r="P92" s="67">
        <v>0</v>
      </c>
      <c r="Q92" s="67">
        <v>0</v>
      </c>
      <c r="R92" s="67">
        <v>280</v>
      </c>
      <c r="S92" s="67">
        <v>280</v>
      </c>
      <c r="T92" s="67">
        <v>0</v>
      </c>
      <c r="U92" s="67">
        <v>0</v>
      </c>
      <c r="V92" s="67">
        <v>280</v>
      </c>
      <c r="W92" s="131"/>
    </row>
    <row r="93" spans="1:24" ht="52.5" customHeight="1">
      <c r="A93" s="64">
        <v>4</v>
      </c>
      <c r="B93" s="65" t="s">
        <v>306</v>
      </c>
      <c r="C93" s="65" t="s">
        <v>66</v>
      </c>
      <c r="D93" s="65" t="s">
        <v>67</v>
      </c>
      <c r="E93" s="66" t="s">
        <v>307</v>
      </c>
      <c r="F93" s="67">
        <v>350</v>
      </c>
      <c r="G93" s="70">
        <v>2020</v>
      </c>
      <c r="H93" s="142" t="s">
        <v>89</v>
      </c>
      <c r="I93" s="142" t="s">
        <v>308</v>
      </c>
      <c r="J93" s="140">
        <v>350</v>
      </c>
      <c r="K93" s="140">
        <v>0</v>
      </c>
      <c r="L93" s="140">
        <v>0</v>
      </c>
      <c r="M93" s="140">
        <v>0</v>
      </c>
      <c r="N93" s="140">
        <v>0</v>
      </c>
      <c r="O93" s="140">
        <v>0</v>
      </c>
      <c r="P93" s="140">
        <v>0</v>
      </c>
      <c r="Q93" s="140">
        <v>0</v>
      </c>
      <c r="R93" s="140">
        <v>200</v>
      </c>
      <c r="S93" s="140">
        <v>200</v>
      </c>
      <c r="T93" s="140">
        <v>0</v>
      </c>
      <c r="U93" s="140">
        <v>0</v>
      </c>
      <c r="V93" s="140">
        <v>200</v>
      </c>
      <c r="W93" s="127"/>
      <c r="X93" s="178"/>
    </row>
    <row r="94" spans="1:23" ht="66" customHeight="1">
      <c r="A94" s="151">
        <v>3</v>
      </c>
      <c r="B94" s="65" t="s">
        <v>309</v>
      </c>
      <c r="C94" s="65" t="s">
        <v>66</v>
      </c>
      <c r="D94" s="65" t="s">
        <v>67</v>
      </c>
      <c r="E94" s="66" t="s">
        <v>310</v>
      </c>
      <c r="F94" s="67">
        <v>349.05</v>
      </c>
      <c r="G94" s="70">
        <v>2020</v>
      </c>
      <c r="H94" s="69" t="s">
        <v>89</v>
      </c>
      <c r="I94" s="69" t="s">
        <v>302</v>
      </c>
      <c r="J94" s="67">
        <v>312</v>
      </c>
      <c r="K94" s="67">
        <v>0</v>
      </c>
      <c r="L94" s="67">
        <v>312</v>
      </c>
      <c r="M94" s="67">
        <v>312</v>
      </c>
      <c r="N94" s="67">
        <v>0</v>
      </c>
      <c r="O94" s="67">
        <v>0</v>
      </c>
      <c r="P94" s="67">
        <v>0</v>
      </c>
      <c r="Q94" s="67">
        <v>0</v>
      </c>
      <c r="R94" s="67">
        <v>280</v>
      </c>
      <c r="S94" s="67">
        <v>280</v>
      </c>
      <c r="T94" s="67">
        <v>0</v>
      </c>
      <c r="U94" s="67">
        <v>0</v>
      </c>
      <c r="V94" s="67">
        <v>280</v>
      </c>
      <c r="W94" s="131"/>
    </row>
    <row r="95" spans="1:23" ht="56.25">
      <c r="A95" s="151">
        <v>4</v>
      </c>
      <c r="B95" s="65" t="s">
        <v>311</v>
      </c>
      <c r="C95" s="65" t="s">
        <v>66</v>
      </c>
      <c r="D95" s="65" t="s">
        <v>67</v>
      </c>
      <c r="E95" s="66" t="s">
        <v>312</v>
      </c>
      <c r="F95" s="67">
        <v>223</v>
      </c>
      <c r="G95" s="150" t="s">
        <v>69</v>
      </c>
      <c r="H95" s="69" t="s">
        <v>89</v>
      </c>
      <c r="I95" s="69" t="s">
        <v>313</v>
      </c>
      <c r="J95" s="67">
        <v>223</v>
      </c>
      <c r="K95" s="67">
        <v>0</v>
      </c>
      <c r="L95" s="67">
        <v>223</v>
      </c>
      <c r="M95" s="67">
        <v>223</v>
      </c>
      <c r="N95" s="67">
        <v>0</v>
      </c>
      <c r="O95" s="67">
        <v>0</v>
      </c>
      <c r="P95" s="67">
        <v>0</v>
      </c>
      <c r="Q95" s="67">
        <v>0</v>
      </c>
      <c r="R95" s="67">
        <v>200</v>
      </c>
      <c r="S95" s="67">
        <v>200</v>
      </c>
      <c r="T95" s="67">
        <v>0</v>
      </c>
      <c r="U95" s="67">
        <v>0</v>
      </c>
      <c r="V95" s="67">
        <v>200</v>
      </c>
      <c r="W95" s="131"/>
    </row>
    <row r="96" spans="1:23" ht="70.5" customHeight="1">
      <c r="A96" s="64">
        <v>5</v>
      </c>
      <c r="B96" s="31" t="s">
        <v>314</v>
      </c>
      <c r="C96" s="65" t="s">
        <v>66</v>
      </c>
      <c r="D96" s="65" t="s">
        <v>67</v>
      </c>
      <c r="E96" s="154" t="s">
        <v>315</v>
      </c>
      <c r="F96" s="155">
        <v>194.89</v>
      </c>
      <c r="G96" s="149">
        <v>2020</v>
      </c>
      <c r="H96" s="32" t="s">
        <v>89</v>
      </c>
      <c r="I96" s="32" t="s">
        <v>316</v>
      </c>
      <c r="J96" s="67">
        <v>170</v>
      </c>
      <c r="K96" s="67">
        <v>0</v>
      </c>
      <c r="L96" s="155">
        <v>194.89</v>
      </c>
      <c r="M96" s="155">
        <v>194.89</v>
      </c>
      <c r="N96" s="67">
        <v>0</v>
      </c>
      <c r="O96" s="67">
        <v>0</v>
      </c>
      <c r="P96" s="67">
        <v>0</v>
      </c>
      <c r="Q96" s="67">
        <v>0</v>
      </c>
      <c r="R96" s="67">
        <v>170</v>
      </c>
      <c r="S96" s="67">
        <v>170</v>
      </c>
      <c r="T96" s="67">
        <v>0</v>
      </c>
      <c r="U96" s="67">
        <v>0</v>
      </c>
      <c r="V96" s="67">
        <v>170</v>
      </c>
      <c r="W96" s="131"/>
    </row>
    <row r="97" spans="1:23" ht="25.5" customHeight="1">
      <c r="A97" s="57" t="s">
        <v>317</v>
      </c>
      <c r="B97" s="58" t="s">
        <v>318</v>
      </c>
      <c r="C97" s="54"/>
      <c r="D97" s="156"/>
      <c r="E97" s="157"/>
      <c r="F97" s="158">
        <f aca="true" t="shared" si="17" ref="F97:V97">SUM(F98,F99,F107,F116)</f>
        <v>84965.54000000001</v>
      </c>
      <c r="G97" s="44"/>
      <c r="H97" s="44"/>
      <c r="I97" s="44"/>
      <c r="J97" s="158">
        <f t="shared" si="17"/>
        <v>54690.76000000001</v>
      </c>
      <c r="K97" s="158">
        <f t="shared" si="17"/>
        <v>8401.060000000001</v>
      </c>
      <c r="L97" s="158">
        <f t="shared" si="17"/>
        <v>11837.43</v>
      </c>
      <c r="M97" s="158">
        <f t="shared" si="17"/>
        <v>3436.37</v>
      </c>
      <c r="N97" s="158">
        <f t="shared" si="17"/>
        <v>9990.32</v>
      </c>
      <c r="O97" s="158">
        <f t="shared" si="17"/>
        <v>9990.32</v>
      </c>
      <c r="P97" s="158">
        <f t="shared" si="17"/>
        <v>0</v>
      </c>
      <c r="Q97" s="158">
        <f t="shared" si="17"/>
        <v>0</v>
      </c>
      <c r="R97" s="158">
        <f t="shared" si="17"/>
        <v>11884.39</v>
      </c>
      <c r="S97" s="158">
        <f t="shared" si="17"/>
        <v>11884.39</v>
      </c>
      <c r="T97" s="158">
        <f t="shared" si="17"/>
        <v>0</v>
      </c>
      <c r="U97" s="158">
        <f t="shared" si="17"/>
        <v>0</v>
      </c>
      <c r="V97" s="158">
        <f t="shared" si="17"/>
        <v>1894.07</v>
      </c>
      <c r="W97" s="130"/>
    </row>
    <row r="98" spans="1:23" ht="25.5" customHeight="1">
      <c r="A98" s="57" t="s">
        <v>61</v>
      </c>
      <c r="B98" s="58" t="s">
        <v>319</v>
      </c>
      <c r="C98" s="54"/>
      <c r="D98" s="156"/>
      <c r="E98" s="157"/>
      <c r="F98" s="158">
        <v>30913.65000000001</v>
      </c>
      <c r="G98" s="43"/>
      <c r="H98" s="44"/>
      <c r="I98" s="43"/>
      <c r="J98" s="43">
        <v>30901.730000000007</v>
      </c>
      <c r="K98" s="43">
        <v>0</v>
      </c>
      <c r="L98" s="43"/>
      <c r="M98" s="43"/>
      <c r="N98" s="79">
        <v>4000</v>
      </c>
      <c r="O98" s="79">
        <v>4000</v>
      </c>
      <c r="P98" s="79">
        <v>0</v>
      </c>
      <c r="Q98" s="79">
        <v>0</v>
      </c>
      <c r="R98" s="43">
        <v>2500</v>
      </c>
      <c r="S98" s="43">
        <v>2500</v>
      </c>
      <c r="T98" s="43">
        <v>0</v>
      </c>
      <c r="U98" s="43">
        <v>0</v>
      </c>
      <c r="V98" s="43">
        <v>-1500</v>
      </c>
      <c r="W98" s="130"/>
    </row>
    <row r="99" spans="1:23" ht="25.5" customHeight="1">
      <c r="A99" s="57" t="s">
        <v>63</v>
      </c>
      <c r="B99" s="58" t="s">
        <v>320</v>
      </c>
      <c r="C99" s="54"/>
      <c r="D99" s="156"/>
      <c r="E99" s="157"/>
      <c r="F99" s="158">
        <f aca="true" t="shared" si="18" ref="F99:V99">SUM(F100:F106)</f>
        <v>23614.55</v>
      </c>
      <c r="G99" s="44"/>
      <c r="H99" s="44"/>
      <c r="I99" s="44"/>
      <c r="J99" s="158">
        <f t="shared" si="18"/>
        <v>11804.98</v>
      </c>
      <c r="K99" s="158">
        <f t="shared" si="18"/>
        <v>4397.52</v>
      </c>
      <c r="L99" s="158">
        <f t="shared" si="18"/>
        <v>4771.39</v>
      </c>
      <c r="M99" s="158">
        <f t="shared" si="18"/>
        <v>373.86999999999995</v>
      </c>
      <c r="N99" s="158">
        <f t="shared" si="18"/>
        <v>3240.32</v>
      </c>
      <c r="O99" s="158">
        <f t="shared" si="18"/>
        <v>3240.32</v>
      </c>
      <c r="P99" s="158">
        <f t="shared" si="18"/>
        <v>0</v>
      </c>
      <c r="Q99" s="158">
        <f t="shared" si="18"/>
        <v>0</v>
      </c>
      <c r="R99" s="158">
        <f t="shared" si="18"/>
        <v>3515.39</v>
      </c>
      <c r="S99" s="158">
        <f t="shared" si="18"/>
        <v>3515.39</v>
      </c>
      <c r="T99" s="158">
        <f t="shared" si="18"/>
        <v>0</v>
      </c>
      <c r="U99" s="158">
        <f t="shared" si="18"/>
        <v>0</v>
      </c>
      <c r="V99" s="158">
        <f t="shared" si="18"/>
        <v>275.07</v>
      </c>
      <c r="W99" s="132"/>
    </row>
    <row r="100" spans="1:23" ht="69" customHeight="1">
      <c r="A100" s="64" t="s">
        <v>23</v>
      </c>
      <c r="B100" s="89" t="s">
        <v>321</v>
      </c>
      <c r="C100" s="89" t="s">
        <v>66</v>
      </c>
      <c r="D100" s="89" t="s">
        <v>67</v>
      </c>
      <c r="E100" s="66" t="s">
        <v>322</v>
      </c>
      <c r="F100" s="67">
        <v>6861.29</v>
      </c>
      <c r="G100" s="70" t="s">
        <v>69</v>
      </c>
      <c r="H100" s="69" t="s">
        <v>70</v>
      </c>
      <c r="I100" s="69" t="s">
        <v>323</v>
      </c>
      <c r="J100" s="67">
        <v>0</v>
      </c>
      <c r="K100" s="67">
        <v>0</v>
      </c>
      <c r="L100" s="67">
        <v>0</v>
      </c>
      <c r="M100" s="67">
        <v>0</v>
      </c>
      <c r="N100" s="67">
        <v>50</v>
      </c>
      <c r="O100" s="67">
        <v>50</v>
      </c>
      <c r="P100" s="67">
        <v>0</v>
      </c>
      <c r="Q100" s="134">
        <v>0</v>
      </c>
      <c r="R100" s="67">
        <v>50</v>
      </c>
      <c r="S100" s="67">
        <v>50</v>
      </c>
      <c r="T100" s="67">
        <v>0</v>
      </c>
      <c r="U100" s="67">
        <v>0</v>
      </c>
      <c r="V100" s="67">
        <v>0</v>
      </c>
      <c r="W100" s="177"/>
    </row>
    <row r="101" spans="1:23" ht="72" customHeight="1">
      <c r="A101" s="64" t="s">
        <v>24</v>
      </c>
      <c r="B101" s="65" t="s">
        <v>324</v>
      </c>
      <c r="C101" s="65" t="s">
        <v>66</v>
      </c>
      <c r="D101" s="65" t="s">
        <v>67</v>
      </c>
      <c r="E101" s="66" t="s">
        <v>325</v>
      </c>
      <c r="F101" s="67">
        <v>3931.92</v>
      </c>
      <c r="G101" s="70" t="s">
        <v>69</v>
      </c>
      <c r="H101" s="69" t="s">
        <v>70</v>
      </c>
      <c r="I101" s="69" t="s">
        <v>326</v>
      </c>
      <c r="J101" s="67">
        <v>3931.92</v>
      </c>
      <c r="K101" s="67">
        <v>1477.52</v>
      </c>
      <c r="L101" s="67">
        <v>1032.1</v>
      </c>
      <c r="M101" s="67">
        <v>-445.42</v>
      </c>
      <c r="N101" s="67">
        <v>1000</v>
      </c>
      <c r="O101" s="67">
        <v>1000</v>
      </c>
      <c r="P101" s="67">
        <v>0</v>
      </c>
      <c r="Q101" s="67">
        <v>0</v>
      </c>
      <c r="R101" s="67">
        <v>732</v>
      </c>
      <c r="S101" s="67">
        <v>732</v>
      </c>
      <c r="T101" s="67">
        <v>0</v>
      </c>
      <c r="U101" s="67">
        <v>0</v>
      </c>
      <c r="V101" s="67">
        <v>-268</v>
      </c>
      <c r="W101" s="177"/>
    </row>
    <row r="102" spans="1:23" ht="63" customHeight="1">
      <c r="A102" s="64" t="s">
        <v>25</v>
      </c>
      <c r="B102" s="65" t="s">
        <v>327</v>
      </c>
      <c r="C102" s="65" t="s">
        <v>66</v>
      </c>
      <c r="D102" s="65" t="s">
        <v>67</v>
      </c>
      <c r="E102" s="66" t="s">
        <v>328</v>
      </c>
      <c r="F102" s="67">
        <v>4896.82</v>
      </c>
      <c r="G102" s="70" t="s">
        <v>69</v>
      </c>
      <c r="H102" s="69" t="s">
        <v>70</v>
      </c>
      <c r="I102" s="69" t="s">
        <v>329</v>
      </c>
      <c r="J102" s="67">
        <v>0</v>
      </c>
      <c r="K102" s="67">
        <v>0</v>
      </c>
      <c r="L102" s="67">
        <v>0</v>
      </c>
      <c r="M102" s="67">
        <v>0</v>
      </c>
      <c r="N102" s="67">
        <v>50</v>
      </c>
      <c r="O102" s="67">
        <v>50</v>
      </c>
      <c r="P102" s="67">
        <v>0</v>
      </c>
      <c r="Q102" s="67">
        <v>0</v>
      </c>
      <c r="R102" s="67">
        <v>50</v>
      </c>
      <c r="S102" s="67">
        <v>50</v>
      </c>
      <c r="T102" s="67">
        <v>0</v>
      </c>
      <c r="U102" s="67">
        <v>0</v>
      </c>
      <c r="V102" s="67">
        <v>0</v>
      </c>
      <c r="W102" s="177"/>
    </row>
    <row r="103" spans="1:23" ht="45">
      <c r="A103" s="64" t="s">
        <v>26</v>
      </c>
      <c r="B103" s="65" t="s">
        <v>330</v>
      </c>
      <c r="C103" s="65" t="s">
        <v>66</v>
      </c>
      <c r="D103" s="65" t="s">
        <v>67</v>
      </c>
      <c r="E103" s="66" t="s">
        <v>331</v>
      </c>
      <c r="F103" s="67">
        <v>3146.56</v>
      </c>
      <c r="G103" s="70" t="s">
        <v>69</v>
      </c>
      <c r="H103" s="69" t="s">
        <v>70</v>
      </c>
      <c r="I103" s="69" t="s">
        <v>332</v>
      </c>
      <c r="J103" s="67">
        <v>3145.56</v>
      </c>
      <c r="K103" s="67">
        <v>600</v>
      </c>
      <c r="L103" s="67">
        <v>600</v>
      </c>
      <c r="M103" s="67">
        <v>0</v>
      </c>
      <c r="N103" s="67">
        <v>600</v>
      </c>
      <c r="O103" s="67">
        <v>600</v>
      </c>
      <c r="P103" s="67">
        <v>0</v>
      </c>
      <c r="Q103" s="67">
        <v>0</v>
      </c>
      <c r="R103" s="67">
        <v>600</v>
      </c>
      <c r="S103" s="67">
        <v>600</v>
      </c>
      <c r="T103" s="67">
        <v>0</v>
      </c>
      <c r="U103" s="67">
        <v>0</v>
      </c>
      <c r="V103" s="67">
        <v>0</v>
      </c>
      <c r="W103" s="177"/>
    </row>
    <row r="104" spans="1:23" ht="54.75" customHeight="1">
      <c r="A104" s="64" t="s">
        <v>27</v>
      </c>
      <c r="B104" s="65" t="s">
        <v>333</v>
      </c>
      <c r="C104" s="65" t="s">
        <v>66</v>
      </c>
      <c r="D104" s="65" t="s">
        <v>67</v>
      </c>
      <c r="E104" s="66" t="s">
        <v>334</v>
      </c>
      <c r="F104" s="67">
        <v>2534.49</v>
      </c>
      <c r="G104" s="70" t="s">
        <v>69</v>
      </c>
      <c r="H104" s="69" t="s">
        <v>70</v>
      </c>
      <c r="I104" s="69" t="s">
        <v>335</v>
      </c>
      <c r="J104" s="67">
        <v>2534.49</v>
      </c>
      <c r="K104" s="67">
        <v>1400</v>
      </c>
      <c r="L104" s="67">
        <v>2534.49</v>
      </c>
      <c r="M104" s="67">
        <v>1134.49</v>
      </c>
      <c r="N104" s="67">
        <v>900</v>
      </c>
      <c r="O104" s="67">
        <v>900</v>
      </c>
      <c r="P104" s="67">
        <v>0</v>
      </c>
      <c r="Q104" s="67">
        <v>0</v>
      </c>
      <c r="R104" s="67">
        <v>1400</v>
      </c>
      <c r="S104" s="67">
        <v>1400</v>
      </c>
      <c r="T104" s="67">
        <v>0</v>
      </c>
      <c r="U104" s="67">
        <v>0</v>
      </c>
      <c r="V104" s="67">
        <v>500</v>
      </c>
      <c r="W104" s="177"/>
    </row>
    <row r="105" spans="1:23" ht="66" customHeight="1">
      <c r="A105" s="64" t="s">
        <v>28</v>
      </c>
      <c r="B105" s="65" t="s">
        <v>336</v>
      </c>
      <c r="C105" s="65" t="s">
        <v>66</v>
      </c>
      <c r="D105" s="65" t="s">
        <v>67</v>
      </c>
      <c r="E105" s="66" t="s">
        <v>337</v>
      </c>
      <c r="F105" s="67">
        <v>1550.46</v>
      </c>
      <c r="G105" s="149" t="s">
        <v>338</v>
      </c>
      <c r="H105" s="69" t="s">
        <v>70</v>
      </c>
      <c r="I105" s="69" t="s">
        <v>339</v>
      </c>
      <c r="J105" s="67">
        <v>1500</v>
      </c>
      <c r="K105" s="67">
        <v>700</v>
      </c>
      <c r="L105" s="67">
        <v>400</v>
      </c>
      <c r="M105" s="67">
        <v>-300</v>
      </c>
      <c r="N105" s="67">
        <v>500</v>
      </c>
      <c r="O105" s="67">
        <v>500</v>
      </c>
      <c r="P105" s="67">
        <v>0</v>
      </c>
      <c r="Q105" s="67">
        <v>0</v>
      </c>
      <c r="R105" s="67">
        <v>350</v>
      </c>
      <c r="S105" s="67">
        <v>350</v>
      </c>
      <c r="T105" s="67">
        <v>0</v>
      </c>
      <c r="U105" s="67">
        <v>0</v>
      </c>
      <c r="V105" s="67">
        <v>-150</v>
      </c>
      <c r="W105" s="177"/>
    </row>
    <row r="106" spans="1:23" ht="75.75" customHeight="1">
      <c r="A106" s="64" t="s">
        <v>29</v>
      </c>
      <c r="B106" s="65" t="s">
        <v>340</v>
      </c>
      <c r="C106" s="65" t="s">
        <v>66</v>
      </c>
      <c r="D106" s="65" t="s">
        <v>261</v>
      </c>
      <c r="E106" s="66" t="s">
        <v>341</v>
      </c>
      <c r="F106" s="67">
        <v>693.01</v>
      </c>
      <c r="G106" s="68" t="s">
        <v>69</v>
      </c>
      <c r="H106" s="69" t="s">
        <v>70</v>
      </c>
      <c r="I106" s="69" t="s">
        <v>342</v>
      </c>
      <c r="J106" s="67">
        <v>693.01</v>
      </c>
      <c r="K106" s="67">
        <v>220</v>
      </c>
      <c r="L106" s="67">
        <v>204.8</v>
      </c>
      <c r="M106" s="67">
        <v>-15.2</v>
      </c>
      <c r="N106" s="67">
        <v>140.32</v>
      </c>
      <c r="O106" s="67">
        <v>140.32</v>
      </c>
      <c r="P106" s="67">
        <v>0</v>
      </c>
      <c r="Q106" s="67">
        <v>0</v>
      </c>
      <c r="R106" s="67">
        <v>333.39</v>
      </c>
      <c r="S106" s="67">
        <v>333.39</v>
      </c>
      <c r="T106" s="67">
        <v>0</v>
      </c>
      <c r="U106" s="67">
        <v>0</v>
      </c>
      <c r="V106" s="67">
        <v>193.07</v>
      </c>
      <c r="W106" s="177"/>
    </row>
    <row r="107" spans="1:23" ht="25.5" customHeight="1">
      <c r="A107" s="57" t="s">
        <v>82</v>
      </c>
      <c r="B107" s="58" t="s">
        <v>343</v>
      </c>
      <c r="C107" s="54"/>
      <c r="D107" s="159"/>
      <c r="E107" s="160"/>
      <c r="F107" s="161">
        <f aca="true" t="shared" si="19" ref="F107:V107">SUM(F108:F115)</f>
        <v>29940.840000000004</v>
      </c>
      <c r="G107" s="54"/>
      <c r="H107" s="54"/>
      <c r="I107" s="54"/>
      <c r="J107" s="161">
        <f t="shared" si="19"/>
        <v>11584.05</v>
      </c>
      <c r="K107" s="161">
        <f t="shared" si="19"/>
        <v>4003.54</v>
      </c>
      <c r="L107" s="161">
        <f t="shared" si="19"/>
        <v>6666.04</v>
      </c>
      <c r="M107" s="161">
        <f t="shared" si="19"/>
        <v>2662.5</v>
      </c>
      <c r="N107" s="161">
        <f t="shared" si="19"/>
        <v>2750</v>
      </c>
      <c r="O107" s="161">
        <f t="shared" si="19"/>
        <v>2750</v>
      </c>
      <c r="P107" s="161">
        <f t="shared" si="19"/>
        <v>0</v>
      </c>
      <c r="Q107" s="161">
        <f t="shared" si="19"/>
        <v>0</v>
      </c>
      <c r="R107" s="161">
        <f t="shared" si="19"/>
        <v>5509</v>
      </c>
      <c r="S107" s="161">
        <f t="shared" si="19"/>
        <v>5509</v>
      </c>
      <c r="T107" s="161">
        <f t="shared" si="19"/>
        <v>0</v>
      </c>
      <c r="U107" s="161">
        <f t="shared" si="19"/>
        <v>0</v>
      </c>
      <c r="V107" s="161">
        <f t="shared" si="19"/>
        <v>2759</v>
      </c>
      <c r="W107" s="132"/>
    </row>
    <row r="108" spans="1:23" ht="33.75">
      <c r="A108" s="64" t="s">
        <v>23</v>
      </c>
      <c r="B108" s="65" t="s">
        <v>344</v>
      </c>
      <c r="C108" s="65" t="s">
        <v>66</v>
      </c>
      <c r="D108" s="65" t="s">
        <v>67</v>
      </c>
      <c r="E108" s="66" t="s">
        <v>345</v>
      </c>
      <c r="F108" s="67">
        <v>7892.6</v>
      </c>
      <c r="G108" s="68" t="s">
        <v>346</v>
      </c>
      <c r="H108" s="69" t="s">
        <v>89</v>
      </c>
      <c r="I108" s="69" t="s">
        <v>347</v>
      </c>
      <c r="J108" s="67">
        <v>0</v>
      </c>
      <c r="K108" s="67">
        <v>0</v>
      </c>
      <c r="L108" s="67">
        <v>0</v>
      </c>
      <c r="M108" s="67">
        <v>0</v>
      </c>
      <c r="N108" s="67">
        <v>50</v>
      </c>
      <c r="O108" s="67">
        <v>50</v>
      </c>
      <c r="P108" s="67">
        <v>0</v>
      </c>
      <c r="Q108" s="67">
        <v>0</v>
      </c>
      <c r="R108" s="67">
        <v>50</v>
      </c>
      <c r="S108" s="67">
        <v>50</v>
      </c>
      <c r="T108" s="67">
        <v>0</v>
      </c>
      <c r="U108" s="67">
        <v>0</v>
      </c>
      <c r="V108" s="67">
        <v>0</v>
      </c>
      <c r="W108" s="177"/>
    </row>
    <row r="109" spans="1:23" ht="54.75" customHeight="1">
      <c r="A109" s="64" t="s">
        <v>24</v>
      </c>
      <c r="B109" s="162" t="s">
        <v>348</v>
      </c>
      <c r="C109" s="80" t="s">
        <v>85</v>
      </c>
      <c r="D109" s="162" t="s">
        <v>349</v>
      </c>
      <c r="E109" s="163" t="s">
        <v>350</v>
      </c>
      <c r="F109" s="82">
        <v>6490.18</v>
      </c>
      <c r="G109" s="83" t="s">
        <v>69</v>
      </c>
      <c r="H109" s="69" t="s">
        <v>89</v>
      </c>
      <c r="I109" s="162" t="s">
        <v>351</v>
      </c>
      <c r="J109" s="82">
        <v>6490.18</v>
      </c>
      <c r="K109" s="82">
        <v>3300</v>
      </c>
      <c r="L109" s="82">
        <v>2000</v>
      </c>
      <c r="M109" s="82">
        <v>-1300</v>
      </c>
      <c r="N109" s="82">
        <v>2000</v>
      </c>
      <c r="O109" s="82">
        <v>2000</v>
      </c>
      <c r="P109" s="82">
        <v>0</v>
      </c>
      <c r="Q109" s="82">
        <v>0</v>
      </c>
      <c r="R109" s="82">
        <v>1600</v>
      </c>
      <c r="S109" s="82">
        <v>1600</v>
      </c>
      <c r="T109" s="82">
        <v>0</v>
      </c>
      <c r="U109" s="82">
        <v>0</v>
      </c>
      <c r="V109" s="82">
        <v>-400</v>
      </c>
      <c r="W109" s="177"/>
    </row>
    <row r="110" spans="1:23" ht="33.75">
      <c r="A110" s="64" t="s">
        <v>25</v>
      </c>
      <c r="B110" s="162" t="s">
        <v>352</v>
      </c>
      <c r="C110" s="80" t="s">
        <v>85</v>
      </c>
      <c r="D110" s="162" t="s">
        <v>349</v>
      </c>
      <c r="E110" s="163" t="s">
        <v>353</v>
      </c>
      <c r="F110" s="82">
        <v>6261.18</v>
      </c>
      <c r="G110" s="83" t="s">
        <v>209</v>
      </c>
      <c r="H110" s="69" t="s">
        <v>89</v>
      </c>
      <c r="I110" s="162" t="s">
        <v>354</v>
      </c>
      <c r="J110" s="82">
        <v>2600</v>
      </c>
      <c r="K110" s="82">
        <v>0</v>
      </c>
      <c r="L110" s="82">
        <v>2600</v>
      </c>
      <c r="M110" s="82">
        <v>2600</v>
      </c>
      <c r="N110" s="82">
        <v>50</v>
      </c>
      <c r="O110" s="82">
        <v>50</v>
      </c>
      <c r="P110" s="82">
        <v>0</v>
      </c>
      <c r="Q110" s="82">
        <v>0</v>
      </c>
      <c r="R110" s="82">
        <v>2050</v>
      </c>
      <c r="S110" s="82">
        <v>2050</v>
      </c>
      <c r="T110" s="82">
        <v>0</v>
      </c>
      <c r="U110" s="82">
        <v>0</v>
      </c>
      <c r="V110" s="82">
        <v>2000</v>
      </c>
      <c r="W110" s="177"/>
    </row>
    <row r="111" spans="1:23" ht="60.75" customHeight="1">
      <c r="A111" s="64" t="s">
        <v>26</v>
      </c>
      <c r="B111" s="162" t="s">
        <v>355</v>
      </c>
      <c r="C111" s="162" t="s">
        <v>356</v>
      </c>
      <c r="D111" s="162"/>
      <c r="E111" s="163" t="s">
        <v>357</v>
      </c>
      <c r="F111" s="82">
        <v>4600</v>
      </c>
      <c r="G111" s="70" t="s">
        <v>69</v>
      </c>
      <c r="H111" s="69" t="s">
        <v>89</v>
      </c>
      <c r="I111" s="162" t="s">
        <v>358</v>
      </c>
      <c r="J111" s="82">
        <v>842.5</v>
      </c>
      <c r="K111" s="82">
        <v>0</v>
      </c>
      <c r="L111" s="82">
        <v>842.5</v>
      </c>
      <c r="M111" s="82">
        <v>842.5</v>
      </c>
      <c r="N111" s="82">
        <v>50</v>
      </c>
      <c r="O111" s="82">
        <v>50</v>
      </c>
      <c r="P111" s="82">
        <v>0</v>
      </c>
      <c r="Q111" s="82">
        <v>0</v>
      </c>
      <c r="R111" s="82">
        <v>674</v>
      </c>
      <c r="S111" s="82">
        <v>674</v>
      </c>
      <c r="T111" s="82">
        <v>0</v>
      </c>
      <c r="U111" s="82">
        <v>0</v>
      </c>
      <c r="V111" s="82">
        <v>624</v>
      </c>
      <c r="W111" s="177"/>
    </row>
    <row r="112" spans="1:23" ht="90" customHeight="1">
      <c r="A112" s="64" t="s">
        <v>27</v>
      </c>
      <c r="B112" s="164" t="s">
        <v>359</v>
      </c>
      <c r="C112" s="80" t="s">
        <v>85</v>
      </c>
      <c r="D112" s="164" t="s">
        <v>86</v>
      </c>
      <c r="E112" s="92" t="s">
        <v>360</v>
      </c>
      <c r="F112" s="82">
        <v>2617.58</v>
      </c>
      <c r="G112" s="83" t="s">
        <v>69</v>
      </c>
      <c r="H112" s="69" t="s">
        <v>89</v>
      </c>
      <c r="I112" s="111" t="s">
        <v>361</v>
      </c>
      <c r="J112" s="82">
        <v>520</v>
      </c>
      <c r="K112" s="82">
        <v>0</v>
      </c>
      <c r="L112" s="82">
        <v>520</v>
      </c>
      <c r="M112" s="82">
        <v>520</v>
      </c>
      <c r="N112" s="82">
        <v>50</v>
      </c>
      <c r="O112" s="82">
        <v>50</v>
      </c>
      <c r="P112" s="82">
        <v>0</v>
      </c>
      <c r="Q112" s="82">
        <v>0</v>
      </c>
      <c r="R112" s="82">
        <v>200</v>
      </c>
      <c r="S112" s="82">
        <v>200</v>
      </c>
      <c r="T112" s="82">
        <v>0</v>
      </c>
      <c r="U112" s="82">
        <v>0</v>
      </c>
      <c r="V112" s="82">
        <v>150</v>
      </c>
      <c r="W112" s="177"/>
    </row>
    <row r="113" spans="1:23" ht="36" customHeight="1">
      <c r="A113" s="64" t="s">
        <v>28</v>
      </c>
      <c r="B113" s="65" t="s">
        <v>362</v>
      </c>
      <c r="C113" s="65" t="s">
        <v>66</v>
      </c>
      <c r="D113" s="65" t="s">
        <v>67</v>
      </c>
      <c r="E113" s="66" t="s">
        <v>363</v>
      </c>
      <c r="F113" s="67">
        <v>947.93</v>
      </c>
      <c r="G113" s="70">
        <v>2020</v>
      </c>
      <c r="H113" s="69" t="s">
        <v>89</v>
      </c>
      <c r="I113" s="69" t="s">
        <v>364</v>
      </c>
      <c r="J113" s="67">
        <v>0</v>
      </c>
      <c r="K113" s="67">
        <v>0</v>
      </c>
      <c r="L113" s="67">
        <v>0</v>
      </c>
      <c r="M113" s="67">
        <v>0</v>
      </c>
      <c r="N113" s="67">
        <v>50</v>
      </c>
      <c r="O113" s="67">
        <v>50</v>
      </c>
      <c r="P113" s="67">
        <v>0</v>
      </c>
      <c r="Q113" s="67">
        <v>0</v>
      </c>
      <c r="R113" s="67">
        <v>20</v>
      </c>
      <c r="S113" s="67">
        <v>20</v>
      </c>
      <c r="T113" s="67">
        <v>0</v>
      </c>
      <c r="U113" s="67">
        <v>0</v>
      </c>
      <c r="V113" s="67">
        <v>-30</v>
      </c>
      <c r="W113" s="177"/>
    </row>
    <row r="114" spans="1:23" s="4" customFormat="1" ht="30" customHeight="1">
      <c r="A114" s="64" t="s">
        <v>29</v>
      </c>
      <c r="B114" s="65" t="s">
        <v>365</v>
      </c>
      <c r="C114" s="65" t="s">
        <v>66</v>
      </c>
      <c r="D114" s="65" t="s">
        <v>67</v>
      </c>
      <c r="E114" s="66" t="s">
        <v>366</v>
      </c>
      <c r="F114" s="67">
        <v>682.99</v>
      </c>
      <c r="G114" s="70">
        <v>2020</v>
      </c>
      <c r="H114" s="69" t="s">
        <v>89</v>
      </c>
      <c r="I114" s="69" t="s">
        <v>367</v>
      </c>
      <c r="J114" s="67">
        <f>F114</f>
        <v>682.99</v>
      </c>
      <c r="K114" s="67">
        <v>300</v>
      </c>
      <c r="L114" s="67">
        <v>300</v>
      </c>
      <c r="M114" s="67">
        <v>0</v>
      </c>
      <c r="N114" s="67">
        <v>250</v>
      </c>
      <c r="O114" s="67">
        <v>250</v>
      </c>
      <c r="P114" s="67">
        <v>0</v>
      </c>
      <c r="Q114" s="67">
        <v>0</v>
      </c>
      <c r="R114" s="67">
        <v>600</v>
      </c>
      <c r="S114" s="67">
        <v>600</v>
      </c>
      <c r="T114" s="67">
        <v>0</v>
      </c>
      <c r="U114" s="67">
        <v>0</v>
      </c>
      <c r="V114" s="67">
        <v>350</v>
      </c>
      <c r="W114" s="131"/>
    </row>
    <row r="115" spans="1:23" s="4" customFormat="1" ht="54.75" customHeight="1">
      <c r="A115" s="64" t="s">
        <v>30</v>
      </c>
      <c r="B115" s="65" t="s">
        <v>368</v>
      </c>
      <c r="C115" s="65" t="s">
        <v>66</v>
      </c>
      <c r="D115" s="65" t="s">
        <v>67</v>
      </c>
      <c r="E115" s="66" t="s">
        <v>369</v>
      </c>
      <c r="F115" s="67">
        <v>448.38</v>
      </c>
      <c r="G115" s="70">
        <v>2020</v>
      </c>
      <c r="H115" s="69" t="s">
        <v>89</v>
      </c>
      <c r="I115" s="69" t="s">
        <v>370</v>
      </c>
      <c r="J115" s="67">
        <v>448.38</v>
      </c>
      <c r="K115" s="67">
        <v>403.54</v>
      </c>
      <c r="L115" s="67">
        <v>403.54</v>
      </c>
      <c r="M115" s="67">
        <v>0</v>
      </c>
      <c r="N115" s="67">
        <v>250</v>
      </c>
      <c r="O115" s="67">
        <v>250</v>
      </c>
      <c r="P115" s="67">
        <v>0</v>
      </c>
      <c r="Q115" s="67">
        <v>0</v>
      </c>
      <c r="R115" s="67">
        <v>315</v>
      </c>
      <c r="S115" s="67">
        <v>315</v>
      </c>
      <c r="T115" s="67">
        <v>0</v>
      </c>
      <c r="U115" s="67">
        <v>0</v>
      </c>
      <c r="V115" s="67">
        <v>65</v>
      </c>
      <c r="W115" s="177"/>
    </row>
    <row r="116" spans="1:23" ht="21.75" customHeight="1">
      <c r="A116" s="71" t="s">
        <v>222</v>
      </c>
      <c r="B116" s="85" t="s">
        <v>371</v>
      </c>
      <c r="C116" s="65"/>
      <c r="D116" s="65"/>
      <c r="E116" s="66"/>
      <c r="F116" s="73">
        <f aca="true" t="shared" si="20" ref="F116:V116">SUM(F117)</f>
        <v>496.5</v>
      </c>
      <c r="G116" s="74"/>
      <c r="H116" s="75"/>
      <c r="I116" s="75"/>
      <c r="J116" s="73">
        <f t="shared" si="20"/>
        <v>400</v>
      </c>
      <c r="K116" s="73">
        <f t="shared" si="20"/>
        <v>0</v>
      </c>
      <c r="L116" s="73">
        <f t="shared" si="20"/>
        <v>400</v>
      </c>
      <c r="M116" s="73">
        <f t="shared" si="20"/>
        <v>400</v>
      </c>
      <c r="N116" s="73">
        <f t="shared" si="20"/>
        <v>0</v>
      </c>
      <c r="O116" s="73">
        <f t="shared" si="20"/>
        <v>0</v>
      </c>
      <c r="P116" s="73">
        <f t="shared" si="20"/>
        <v>0</v>
      </c>
      <c r="Q116" s="73">
        <f t="shared" si="20"/>
        <v>0</v>
      </c>
      <c r="R116" s="73">
        <f t="shared" si="20"/>
        <v>360</v>
      </c>
      <c r="S116" s="73">
        <f t="shared" si="20"/>
        <v>360</v>
      </c>
      <c r="T116" s="73">
        <f t="shared" si="20"/>
        <v>0</v>
      </c>
      <c r="U116" s="73">
        <f t="shared" si="20"/>
        <v>0</v>
      </c>
      <c r="V116" s="73">
        <f t="shared" si="20"/>
        <v>360</v>
      </c>
      <c r="W116" s="177"/>
    </row>
    <row r="117" spans="1:23" ht="74.25" customHeight="1">
      <c r="A117" s="64">
        <v>1</v>
      </c>
      <c r="B117" s="65" t="s">
        <v>372</v>
      </c>
      <c r="C117" s="65" t="s">
        <v>66</v>
      </c>
      <c r="D117" s="65" t="s">
        <v>67</v>
      </c>
      <c r="E117" s="66" t="s">
        <v>373</v>
      </c>
      <c r="F117" s="67">
        <v>496.5</v>
      </c>
      <c r="G117" s="70" t="s">
        <v>69</v>
      </c>
      <c r="H117" s="89" t="s">
        <v>89</v>
      </c>
      <c r="I117" s="65" t="s">
        <v>374</v>
      </c>
      <c r="J117" s="67">
        <v>400</v>
      </c>
      <c r="K117" s="67">
        <v>0</v>
      </c>
      <c r="L117" s="67">
        <v>400</v>
      </c>
      <c r="M117" s="67">
        <v>400</v>
      </c>
      <c r="N117" s="134">
        <v>0</v>
      </c>
      <c r="O117" s="134">
        <v>0</v>
      </c>
      <c r="P117" s="134">
        <v>0</v>
      </c>
      <c r="Q117" s="134">
        <v>0</v>
      </c>
      <c r="R117" s="134">
        <v>360</v>
      </c>
      <c r="S117" s="134">
        <v>360</v>
      </c>
      <c r="T117" s="134">
        <v>0</v>
      </c>
      <c r="U117" s="134">
        <v>0</v>
      </c>
      <c r="V117" s="134">
        <v>360</v>
      </c>
      <c r="W117" s="177"/>
    </row>
    <row r="118" spans="1:23" ht="25.5" customHeight="1">
      <c r="A118" s="165" t="s">
        <v>375</v>
      </c>
      <c r="B118" s="58" t="s">
        <v>376</v>
      </c>
      <c r="C118" s="166"/>
      <c r="D118" s="156"/>
      <c r="E118" s="157"/>
      <c r="F118" s="158">
        <f aca="true" t="shared" si="21" ref="F118:V118">SUM(F119,F120,F121)</f>
        <v>8602.89</v>
      </c>
      <c r="G118" s="44"/>
      <c r="H118" s="44"/>
      <c r="I118" s="44"/>
      <c r="J118" s="158">
        <f t="shared" si="21"/>
        <v>7132.38</v>
      </c>
      <c r="K118" s="158">
        <f t="shared" si="21"/>
        <v>4500</v>
      </c>
      <c r="L118" s="158">
        <f t="shared" si="21"/>
        <v>5000</v>
      </c>
      <c r="M118" s="158">
        <f t="shared" si="21"/>
        <v>500</v>
      </c>
      <c r="N118" s="158">
        <f t="shared" si="21"/>
        <v>3550</v>
      </c>
      <c r="O118" s="158">
        <f t="shared" si="21"/>
        <v>3550</v>
      </c>
      <c r="P118" s="158">
        <f t="shared" si="21"/>
        <v>0</v>
      </c>
      <c r="Q118" s="158">
        <f t="shared" si="21"/>
        <v>0</v>
      </c>
      <c r="R118" s="158">
        <f t="shared" si="21"/>
        <v>5083.4</v>
      </c>
      <c r="S118" s="158">
        <f t="shared" si="21"/>
        <v>1283.4</v>
      </c>
      <c r="T118" s="158">
        <f t="shared" si="21"/>
        <v>3800</v>
      </c>
      <c r="U118" s="158">
        <f t="shared" si="21"/>
        <v>0</v>
      </c>
      <c r="V118" s="158">
        <f t="shared" si="21"/>
        <v>1533.4</v>
      </c>
      <c r="W118" s="130"/>
    </row>
    <row r="119" spans="1:23" ht="25.5" customHeight="1">
      <c r="A119" s="165" t="s">
        <v>61</v>
      </c>
      <c r="B119" s="167" t="s">
        <v>377</v>
      </c>
      <c r="C119" s="166"/>
      <c r="D119" s="156"/>
      <c r="E119" s="157"/>
      <c r="F119" s="158">
        <v>1787.38</v>
      </c>
      <c r="G119" s="43"/>
      <c r="H119" s="44"/>
      <c r="I119" s="43"/>
      <c r="J119" s="43">
        <v>1787.38</v>
      </c>
      <c r="K119" s="43">
        <v>0</v>
      </c>
      <c r="L119" s="43">
        <v>0</v>
      </c>
      <c r="M119" s="43">
        <v>0</v>
      </c>
      <c r="N119" s="79">
        <v>50</v>
      </c>
      <c r="O119" s="79">
        <v>50</v>
      </c>
      <c r="P119" s="79">
        <v>0</v>
      </c>
      <c r="Q119" s="79">
        <v>0</v>
      </c>
      <c r="R119" s="43">
        <v>50</v>
      </c>
      <c r="S119" s="43">
        <v>50</v>
      </c>
      <c r="T119" s="43">
        <v>0</v>
      </c>
      <c r="U119" s="43">
        <v>0</v>
      </c>
      <c r="V119" s="43">
        <v>0</v>
      </c>
      <c r="W119" s="130"/>
    </row>
    <row r="120" spans="1:23" ht="25.5" customHeight="1">
      <c r="A120" s="165" t="s">
        <v>63</v>
      </c>
      <c r="B120" s="167" t="s">
        <v>378</v>
      </c>
      <c r="C120" s="166"/>
      <c r="D120" s="156"/>
      <c r="E120" s="157"/>
      <c r="F120" s="158">
        <v>0</v>
      </c>
      <c r="G120" s="43"/>
      <c r="H120" s="44"/>
      <c r="I120" s="43"/>
      <c r="J120" s="158">
        <v>0</v>
      </c>
      <c r="K120" s="158">
        <v>0</v>
      </c>
      <c r="L120" s="158">
        <v>0</v>
      </c>
      <c r="M120" s="158">
        <v>0</v>
      </c>
      <c r="N120" s="158">
        <v>0</v>
      </c>
      <c r="O120" s="158">
        <v>0</v>
      </c>
      <c r="P120" s="158">
        <v>0</v>
      </c>
      <c r="Q120" s="158">
        <v>0</v>
      </c>
      <c r="R120" s="158">
        <v>0</v>
      </c>
      <c r="S120" s="158">
        <v>0</v>
      </c>
      <c r="T120" s="158">
        <v>0</v>
      </c>
      <c r="U120" s="158">
        <v>0</v>
      </c>
      <c r="V120" s="158">
        <v>0</v>
      </c>
      <c r="W120" s="127"/>
    </row>
    <row r="121" spans="1:23" ht="25.5" customHeight="1">
      <c r="A121" s="165" t="s">
        <v>63</v>
      </c>
      <c r="B121" s="167" t="s">
        <v>379</v>
      </c>
      <c r="C121" s="166"/>
      <c r="D121" s="156"/>
      <c r="E121" s="157"/>
      <c r="F121" s="158">
        <f aca="true" t="shared" si="22" ref="F121:V121">SUM(F122)</f>
        <v>6815.51</v>
      </c>
      <c r="G121" s="43"/>
      <c r="H121" s="44"/>
      <c r="I121" s="43"/>
      <c r="J121" s="158">
        <f t="shared" si="22"/>
        <v>5345</v>
      </c>
      <c r="K121" s="158">
        <f t="shared" si="22"/>
        <v>4500</v>
      </c>
      <c r="L121" s="158">
        <f t="shared" si="22"/>
        <v>5000</v>
      </c>
      <c r="M121" s="158">
        <f t="shared" si="22"/>
        <v>500</v>
      </c>
      <c r="N121" s="158">
        <f t="shared" si="22"/>
        <v>3500</v>
      </c>
      <c r="O121" s="158">
        <f t="shared" si="22"/>
        <v>3500</v>
      </c>
      <c r="P121" s="158">
        <f t="shared" si="22"/>
        <v>0</v>
      </c>
      <c r="Q121" s="158">
        <f t="shared" si="22"/>
        <v>0</v>
      </c>
      <c r="R121" s="158">
        <f t="shared" si="22"/>
        <v>5033.4</v>
      </c>
      <c r="S121" s="158">
        <f t="shared" si="22"/>
        <v>1233.4</v>
      </c>
      <c r="T121" s="158">
        <f t="shared" si="22"/>
        <v>3800</v>
      </c>
      <c r="U121" s="158">
        <f t="shared" si="22"/>
        <v>0</v>
      </c>
      <c r="V121" s="158">
        <f t="shared" si="22"/>
        <v>1533.4</v>
      </c>
      <c r="W121" s="127"/>
    </row>
    <row r="122" spans="1:23" ht="112.5" customHeight="1">
      <c r="A122" s="64" t="s">
        <v>23</v>
      </c>
      <c r="B122" s="65" t="s">
        <v>380</v>
      </c>
      <c r="C122" s="65" t="s">
        <v>381</v>
      </c>
      <c r="D122" s="65" t="s">
        <v>67</v>
      </c>
      <c r="E122" s="66" t="s">
        <v>382</v>
      </c>
      <c r="F122" s="168">
        <v>6815.51</v>
      </c>
      <c r="G122" s="68" t="s">
        <v>338</v>
      </c>
      <c r="H122" s="89" t="s">
        <v>89</v>
      </c>
      <c r="I122" s="89" t="s">
        <v>383</v>
      </c>
      <c r="J122" s="134">
        <v>5345</v>
      </c>
      <c r="K122" s="134">
        <v>4500</v>
      </c>
      <c r="L122" s="134">
        <v>5000</v>
      </c>
      <c r="M122" s="134">
        <v>500</v>
      </c>
      <c r="N122" s="134">
        <v>3500</v>
      </c>
      <c r="O122" s="134">
        <v>3500</v>
      </c>
      <c r="P122" s="134">
        <v>0</v>
      </c>
      <c r="Q122" s="134">
        <v>0</v>
      </c>
      <c r="R122" s="134">
        <v>5033.4</v>
      </c>
      <c r="S122" s="134">
        <v>1233.4</v>
      </c>
      <c r="T122" s="134">
        <v>3800</v>
      </c>
      <c r="U122" s="134">
        <v>0</v>
      </c>
      <c r="V122" s="134">
        <v>1533.4</v>
      </c>
      <c r="W122" s="131"/>
    </row>
    <row r="123" spans="1:23" ht="25.5" customHeight="1">
      <c r="A123" s="169" t="s">
        <v>384</v>
      </c>
      <c r="B123" s="58" t="s">
        <v>385</v>
      </c>
      <c r="C123" s="170"/>
      <c r="D123" s="156"/>
      <c r="E123" s="157"/>
      <c r="F123" s="158">
        <f>SUM(F124,F125,F126,F132)</f>
        <v>322314.31</v>
      </c>
      <c r="G123" s="44"/>
      <c r="H123" s="44"/>
      <c r="I123" s="44"/>
      <c r="J123" s="158">
        <f aca="true" t="shared" si="23" ref="J123:V123">SUM(J124,J125,J126,J132)</f>
        <v>262187.89</v>
      </c>
      <c r="K123" s="158">
        <f t="shared" si="23"/>
        <v>10620</v>
      </c>
      <c r="L123" s="158">
        <f t="shared" si="23"/>
        <v>7467.65</v>
      </c>
      <c r="M123" s="158">
        <f t="shared" si="23"/>
        <v>-3152.3500000000004</v>
      </c>
      <c r="N123" s="158">
        <f t="shared" si="23"/>
        <v>38670</v>
      </c>
      <c r="O123" s="158">
        <f t="shared" si="23"/>
        <v>18670</v>
      </c>
      <c r="P123" s="158">
        <f t="shared" si="23"/>
        <v>0</v>
      </c>
      <c r="Q123" s="158">
        <f t="shared" si="23"/>
        <v>20000</v>
      </c>
      <c r="R123" s="158">
        <f t="shared" si="23"/>
        <v>24444.87</v>
      </c>
      <c r="S123" s="158">
        <f t="shared" si="23"/>
        <v>7694.870000000001</v>
      </c>
      <c r="T123" s="158">
        <f t="shared" si="23"/>
        <v>8150</v>
      </c>
      <c r="U123" s="158">
        <f t="shared" si="23"/>
        <v>8600</v>
      </c>
      <c r="V123" s="158">
        <f t="shared" si="23"/>
        <v>-14225.130000000001</v>
      </c>
      <c r="W123" s="130"/>
    </row>
    <row r="124" spans="1:23" ht="36" customHeight="1">
      <c r="A124" s="171" t="s">
        <v>61</v>
      </c>
      <c r="B124" s="172" t="s">
        <v>386</v>
      </c>
      <c r="C124" s="170"/>
      <c r="D124" s="173"/>
      <c r="E124" s="157"/>
      <c r="F124" s="158">
        <v>273242.01</v>
      </c>
      <c r="G124" s="43"/>
      <c r="H124" s="44"/>
      <c r="I124" s="43"/>
      <c r="J124" s="43">
        <v>238400.24</v>
      </c>
      <c r="K124" s="43">
        <v>0</v>
      </c>
      <c r="L124" s="43">
        <v>0</v>
      </c>
      <c r="M124" s="43">
        <v>0</v>
      </c>
      <c r="N124" s="79">
        <v>30500</v>
      </c>
      <c r="O124" s="43">
        <v>10500</v>
      </c>
      <c r="P124" s="43">
        <v>0</v>
      </c>
      <c r="Q124" s="43">
        <v>20000</v>
      </c>
      <c r="R124" s="43">
        <v>18576.96</v>
      </c>
      <c r="S124" s="43">
        <v>4776.96</v>
      </c>
      <c r="T124" s="43">
        <v>5200</v>
      </c>
      <c r="U124" s="43">
        <v>8600</v>
      </c>
      <c r="V124" s="43">
        <f>R124-N124</f>
        <v>-11923.04</v>
      </c>
      <c r="W124" s="179"/>
    </row>
    <row r="125" spans="1:23" ht="25.5" customHeight="1">
      <c r="A125" s="171" t="s">
        <v>63</v>
      </c>
      <c r="B125" s="172" t="s">
        <v>378</v>
      </c>
      <c r="C125" s="170"/>
      <c r="D125" s="173"/>
      <c r="E125" s="157"/>
      <c r="F125" s="158">
        <v>0</v>
      </c>
      <c r="G125" s="43"/>
      <c r="H125" s="44"/>
      <c r="I125" s="43"/>
      <c r="J125" s="158">
        <v>0</v>
      </c>
      <c r="K125" s="158">
        <v>0</v>
      </c>
      <c r="L125" s="158">
        <v>0</v>
      </c>
      <c r="M125" s="158">
        <v>0</v>
      </c>
      <c r="N125" s="158">
        <v>0</v>
      </c>
      <c r="O125" s="158">
        <v>0</v>
      </c>
      <c r="P125" s="158">
        <v>0</v>
      </c>
      <c r="Q125" s="158">
        <v>0</v>
      </c>
      <c r="R125" s="158">
        <v>0</v>
      </c>
      <c r="S125" s="158">
        <v>0</v>
      </c>
      <c r="T125" s="158">
        <v>0</v>
      </c>
      <c r="U125" s="158">
        <v>0</v>
      </c>
      <c r="V125" s="158">
        <v>0</v>
      </c>
      <c r="W125" s="130"/>
    </row>
    <row r="126" spans="1:23" ht="25.5" customHeight="1">
      <c r="A126" s="57" t="s">
        <v>82</v>
      </c>
      <c r="B126" s="58" t="s">
        <v>387</v>
      </c>
      <c r="C126" s="54"/>
      <c r="D126" s="159"/>
      <c r="E126" s="160"/>
      <c r="F126" s="161">
        <f aca="true" t="shared" si="24" ref="F126:V126">SUM(F127:F131)</f>
        <v>38298.29</v>
      </c>
      <c r="G126" s="54"/>
      <c r="H126" s="54"/>
      <c r="I126" s="54"/>
      <c r="J126" s="161">
        <f t="shared" si="24"/>
        <v>21492.9</v>
      </c>
      <c r="K126" s="161">
        <f t="shared" si="24"/>
        <v>10620</v>
      </c>
      <c r="L126" s="161">
        <f t="shared" si="24"/>
        <v>5892.9</v>
      </c>
      <c r="M126" s="161">
        <f t="shared" si="24"/>
        <v>-4727.1</v>
      </c>
      <c r="N126" s="161">
        <f t="shared" si="24"/>
        <v>8170</v>
      </c>
      <c r="O126" s="161">
        <f t="shared" si="24"/>
        <v>8170</v>
      </c>
      <c r="P126" s="161">
        <f t="shared" si="24"/>
        <v>0</v>
      </c>
      <c r="Q126" s="161">
        <f t="shared" si="24"/>
        <v>0</v>
      </c>
      <c r="R126" s="161">
        <f t="shared" si="24"/>
        <v>4842.9</v>
      </c>
      <c r="S126" s="161">
        <f t="shared" si="24"/>
        <v>1892.9</v>
      </c>
      <c r="T126" s="161">
        <f t="shared" si="24"/>
        <v>2950</v>
      </c>
      <c r="U126" s="161">
        <f t="shared" si="24"/>
        <v>0</v>
      </c>
      <c r="V126" s="161">
        <f t="shared" si="24"/>
        <v>-3327.1</v>
      </c>
      <c r="W126" s="131"/>
    </row>
    <row r="127" spans="1:23" ht="41.25" customHeight="1">
      <c r="A127" s="174" t="s">
        <v>23</v>
      </c>
      <c r="B127" s="65" t="s">
        <v>388</v>
      </c>
      <c r="C127" s="65" t="s">
        <v>381</v>
      </c>
      <c r="D127" s="65" t="s">
        <v>67</v>
      </c>
      <c r="E127" s="175" t="s">
        <v>389</v>
      </c>
      <c r="F127" s="67">
        <v>14826.68</v>
      </c>
      <c r="G127" s="95" t="s">
        <v>88</v>
      </c>
      <c r="H127" s="89" t="s">
        <v>89</v>
      </c>
      <c r="I127" s="89" t="s">
        <v>390</v>
      </c>
      <c r="J127" s="94">
        <v>9000</v>
      </c>
      <c r="K127" s="116">
        <v>1500</v>
      </c>
      <c r="L127" s="116">
        <v>500</v>
      </c>
      <c r="M127" s="67">
        <v>-1000</v>
      </c>
      <c r="N127" s="116">
        <v>1000</v>
      </c>
      <c r="O127" s="116">
        <v>1000</v>
      </c>
      <c r="P127" s="116">
        <v>0</v>
      </c>
      <c r="Q127" s="134">
        <v>0</v>
      </c>
      <c r="R127" s="116">
        <v>300</v>
      </c>
      <c r="S127" s="116">
        <v>300</v>
      </c>
      <c r="T127" s="116">
        <v>0</v>
      </c>
      <c r="U127" s="116">
        <v>0</v>
      </c>
      <c r="V127" s="67">
        <v>-700</v>
      </c>
      <c r="W127" s="131"/>
    </row>
    <row r="128" spans="1:23" ht="45" customHeight="1">
      <c r="A128" s="174" t="s">
        <v>24</v>
      </c>
      <c r="B128" s="65" t="s">
        <v>391</v>
      </c>
      <c r="C128" s="65" t="s">
        <v>381</v>
      </c>
      <c r="D128" s="65" t="s">
        <v>67</v>
      </c>
      <c r="E128" s="66" t="s">
        <v>392</v>
      </c>
      <c r="F128" s="94">
        <v>9460.02</v>
      </c>
      <c r="G128" s="95" t="s">
        <v>209</v>
      </c>
      <c r="H128" s="89" t="s">
        <v>89</v>
      </c>
      <c r="I128" s="89" t="s">
        <v>393</v>
      </c>
      <c r="J128" s="94">
        <v>5000</v>
      </c>
      <c r="K128" s="116">
        <v>4800</v>
      </c>
      <c r="L128" s="116">
        <v>3500</v>
      </c>
      <c r="M128" s="67">
        <v>-1300</v>
      </c>
      <c r="N128" s="116">
        <v>3850</v>
      </c>
      <c r="O128" s="116">
        <v>3850</v>
      </c>
      <c r="P128" s="116">
        <v>0</v>
      </c>
      <c r="Q128" s="134">
        <v>0</v>
      </c>
      <c r="R128" s="116">
        <v>3300</v>
      </c>
      <c r="S128" s="116">
        <v>500</v>
      </c>
      <c r="T128" s="116">
        <v>2800</v>
      </c>
      <c r="U128" s="116">
        <v>0</v>
      </c>
      <c r="V128" s="67">
        <v>-550</v>
      </c>
      <c r="W128" s="131" t="s">
        <v>394</v>
      </c>
    </row>
    <row r="129" spans="1:23" ht="45" customHeight="1">
      <c r="A129" s="174" t="s">
        <v>25</v>
      </c>
      <c r="B129" s="65" t="s">
        <v>395</v>
      </c>
      <c r="C129" s="65" t="s">
        <v>381</v>
      </c>
      <c r="D129" s="65" t="s">
        <v>67</v>
      </c>
      <c r="E129" s="175" t="s">
        <v>396</v>
      </c>
      <c r="F129" s="94">
        <v>9418.69</v>
      </c>
      <c r="G129" s="95" t="s">
        <v>88</v>
      </c>
      <c r="H129" s="89" t="s">
        <v>89</v>
      </c>
      <c r="I129" s="89" t="s">
        <v>397</v>
      </c>
      <c r="J129" s="94">
        <v>5000</v>
      </c>
      <c r="K129" s="116">
        <v>2500</v>
      </c>
      <c r="L129" s="116">
        <v>1300</v>
      </c>
      <c r="M129" s="67">
        <v>-1200</v>
      </c>
      <c r="N129" s="116">
        <v>2000</v>
      </c>
      <c r="O129" s="116">
        <v>2000</v>
      </c>
      <c r="P129" s="116">
        <v>0</v>
      </c>
      <c r="Q129" s="134">
        <v>0</v>
      </c>
      <c r="R129" s="116">
        <v>700</v>
      </c>
      <c r="S129" s="116">
        <v>700</v>
      </c>
      <c r="T129" s="116">
        <v>0</v>
      </c>
      <c r="U129" s="116">
        <v>0</v>
      </c>
      <c r="V129" s="67">
        <v>-1300</v>
      </c>
      <c r="W129" s="131" t="s">
        <v>394</v>
      </c>
    </row>
    <row r="130" spans="1:23" ht="45.75">
      <c r="A130" s="174" t="s">
        <v>26</v>
      </c>
      <c r="B130" s="65" t="s">
        <v>398</v>
      </c>
      <c r="C130" s="65" t="s">
        <v>381</v>
      </c>
      <c r="D130" s="65" t="s">
        <v>67</v>
      </c>
      <c r="E130" s="66" t="s">
        <v>399</v>
      </c>
      <c r="F130" s="94">
        <v>4200</v>
      </c>
      <c r="G130" s="95" t="s">
        <v>88</v>
      </c>
      <c r="H130" s="89" t="s">
        <v>89</v>
      </c>
      <c r="I130" s="89" t="s">
        <v>400</v>
      </c>
      <c r="J130" s="94">
        <v>2100</v>
      </c>
      <c r="K130" s="116">
        <v>1500</v>
      </c>
      <c r="L130" s="116">
        <v>200</v>
      </c>
      <c r="M130" s="67">
        <v>-1300</v>
      </c>
      <c r="N130" s="116">
        <v>1000</v>
      </c>
      <c r="O130" s="116">
        <v>1000</v>
      </c>
      <c r="P130" s="116">
        <v>0</v>
      </c>
      <c r="Q130" s="134">
        <v>0</v>
      </c>
      <c r="R130" s="116">
        <v>150</v>
      </c>
      <c r="S130" s="116">
        <v>0</v>
      </c>
      <c r="T130" s="116">
        <v>150</v>
      </c>
      <c r="U130" s="116">
        <v>0</v>
      </c>
      <c r="V130" s="67">
        <v>-850</v>
      </c>
      <c r="W130" s="131" t="s">
        <v>401</v>
      </c>
    </row>
    <row r="131" spans="1:23" ht="47.25" customHeight="1">
      <c r="A131" s="174" t="s">
        <v>27</v>
      </c>
      <c r="B131" s="65" t="s">
        <v>402</v>
      </c>
      <c r="C131" s="65" t="s">
        <v>381</v>
      </c>
      <c r="D131" s="65" t="s">
        <v>67</v>
      </c>
      <c r="E131" s="66" t="s">
        <v>403</v>
      </c>
      <c r="F131" s="94">
        <v>392.9</v>
      </c>
      <c r="G131" s="180">
        <v>2019</v>
      </c>
      <c r="H131" s="89" t="s">
        <v>89</v>
      </c>
      <c r="I131" s="89" t="s">
        <v>404</v>
      </c>
      <c r="J131" s="94">
        <v>392.9</v>
      </c>
      <c r="K131" s="116">
        <v>320</v>
      </c>
      <c r="L131" s="116">
        <v>392.9</v>
      </c>
      <c r="M131" s="67">
        <v>72.9</v>
      </c>
      <c r="N131" s="116">
        <v>320</v>
      </c>
      <c r="O131" s="116">
        <v>320</v>
      </c>
      <c r="P131" s="116">
        <v>0</v>
      </c>
      <c r="Q131" s="134">
        <v>0</v>
      </c>
      <c r="R131" s="116">
        <v>392.9</v>
      </c>
      <c r="S131" s="116">
        <v>392.9</v>
      </c>
      <c r="T131" s="116">
        <v>0</v>
      </c>
      <c r="U131" s="116">
        <v>0</v>
      </c>
      <c r="V131" s="67">
        <v>72.9</v>
      </c>
      <c r="W131" s="177"/>
    </row>
    <row r="132" spans="1:23" ht="37.5" customHeight="1">
      <c r="A132" s="71" t="s">
        <v>222</v>
      </c>
      <c r="B132" s="85" t="s">
        <v>405</v>
      </c>
      <c r="C132" s="65"/>
      <c r="D132" s="65"/>
      <c r="E132" s="66"/>
      <c r="F132" s="181">
        <f aca="true" t="shared" si="25" ref="F132:V132">SUM(F133:F135)</f>
        <v>10774.01</v>
      </c>
      <c r="G132" s="182"/>
      <c r="H132" s="58"/>
      <c r="I132" s="58"/>
      <c r="J132" s="181">
        <f t="shared" si="25"/>
        <v>2294.75</v>
      </c>
      <c r="K132" s="181">
        <f t="shared" si="25"/>
        <v>0</v>
      </c>
      <c r="L132" s="181">
        <f t="shared" si="25"/>
        <v>1574.75</v>
      </c>
      <c r="M132" s="181">
        <f t="shared" si="25"/>
        <v>1574.75</v>
      </c>
      <c r="N132" s="181">
        <f t="shared" si="25"/>
        <v>0</v>
      </c>
      <c r="O132" s="181">
        <f t="shared" si="25"/>
        <v>0</v>
      </c>
      <c r="P132" s="181">
        <f t="shared" si="25"/>
        <v>0</v>
      </c>
      <c r="Q132" s="181">
        <f t="shared" si="25"/>
        <v>0</v>
      </c>
      <c r="R132" s="181">
        <f t="shared" si="25"/>
        <v>1025.01</v>
      </c>
      <c r="S132" s="181">
        <f t="shared" si="25"/>
        <v>1025.01</v>
      </c>
      <c r="T132" s="181">
        <f t="shared" si="25"/>
        <v>0</v>
      </c>
      <c r="U132" s="181">
        <f t="shared" si="25"/>
        <v>0</v>
      </c>
      <c r="V132" s="181">
        <f t="shared" si="25"/>
        <v>1025.01</v>
      </c>
      <c r="W132" s="177"/>
    </row>
    <row r="133" spans="1:23" s="4" customFormat="1" ht="37.5" customHeight="1">
      <c r="A133" s="174" t="s">
        <v>23</v>
      </c>
      <c r="B133" s="65" t="s">
        <v>406</v>
      </c>
      <c r="C133" s="65" t="s">
        <v>381</v>
      </c>
      <c r="D133" s="65" t="s">
        <v>67</v>
      </c>
      <c r="E133" s="66" t="s">
        <v>407</v>
      </c>
      <c r="F133" s="94">
        <v>9979.26</v>
      </c>
      <c r="G133" s="95" t="s">
        <v>88</v>
      </c>
      <c r="H133" s="89" t="s">
        <v>89</v>
      </c>
      <c r="I133" s="89" t="s">
        <v>408</v>
      </c>
      <c r="J133" s="94">
        <v>1500</v>
      </c>
      <c r="K133" s="116">
        <v>0</v>
      </c>
      <c r="L133" s="116">
        <v>1000</v>
      </c>
      <c r="M133" s="116">
        <v>1000</v>
      </c>
      <c r="N133" s="116">
        <v>0</v>
      </c>
      <c r="O133" s="116">
        <v>0</v>
      </c>
      <c r="P133" s="116">
        <v>0</v>
      </c>
      <c r="Q133" s="116">
        <v>0</v>
      </c>
      <c r="R133" s="116">
        <v>500</v>
      </c>
      <c r="S133" s="116">
        <v>500</v>
      </c>
      <c r="T133" s="116">
        <v>0</v>
      </c>
      <c r="U133" s="116">
        <v>0</v>
      </c>
      <c r="V133" s="116">
        <v>500</v>
      </c>
      <c r="W133" s="177"/>
    </row>
    <row r="134" spans="1:23" ht="37.5" customHeight="1">
      <c r="A134" s="174" t="s">
        <v>24</v>
      </c>
      <c r="B134" s="89" t="s">
        <v>409</v>
      </c>
      <c r="C134" s="89" t="s">
        <v>381</v>
      </c>
      <c r="D134" s="89" t="s">
        <v>67</v>
      </c>
      <c r="E134" s="92" t="s">
        <v>410</v>
      </c>
      <c r="F134" s="94">
        <v>400</v>
      </c>
      <c r="G134" s="180">
        <v>2019</v>
      </c>
      <c r="H134" s="89" t="s">
        <v>89</v>
      </c>
      <c r="I134" s="89" t="s">
        <v>411</v>
      </c>
      <c r="J134" s="94">
        <v>400</v>
      </c>
      <c r="K134" s="116">
        <v>0</v>
      </c>
      <c r="L134" s="116">
        <v>180</v>
      </c>
      <c r="M134" s="116">
        <v>180</v>
      </c>
      <c r="N134" s="116">
        <v>0</v>
      </c>
      <c r="O134" s="116">
        <v>0</v>
      </c>
      <c r="P134" s="116">
        <v>0</v>
      </c>
      <c r="Q134" s="116">
        <v>0</v>
      </c>
      <c r="R134" s="116">
        <v>150</v>
      </c>
      <c r="S134" s="116">
        <v>150</v>
      </c>
      <c r="T134" s="116">
        <v>0</v>
      </c>
      <c r="U134" s="116">
        <v>0</v>
      </c>
      <c r="V134" s="116">
        <v>150</v>
      </c>
      <c r="W134" s="177"/>
    </row>
    <row r="135" spans="1:23" ht="37.5" customHeight="1">
      <c r="A135" s="174" t="s">
        <v>25</v>
      </c>
      <c r="B135" s="65" t="s">
        <v>412</v>
      </c>
      <c r="C135" s="65" t="s">
        <v>381</v>
      </c>
      <c r="D135" s="65" t="s">
        <v>67</v>
      </c>
      <c r="E135" s="66" t="s">
        <v>413</v>
      </c>
      <c r="F135" s="94">
        <v>394.75</v>
      </c>
      <c r="G135" s="180">
        <v>2020</v>
      </c>
      <c r="H135" s="89" t="s">
        <v>89</v>
      </c>
      <c r="I135" s="89" t="s">
        <v>414</v>
      </c>
      <c r="J135" s="94">
        <v>394.75</v>
      </c>
      <c r="K135" s="116">
        <v>0</v>
      </c>
      <c r="L135" s="116">
        <v>394.75</v>
      </c>
      <c r="M135" s="116">
        <v>394.75</v>
      </c>
      <c r="N135" s="116">
        <v>0</v>
      </c>
      <c r="O135" s="116">
        <v>0</v>
      </c>
      <c r="P135" s="116">
        <v>0</v>
      </c>
      <c r="Q135" s="116">
        <v>0</v>
      </c>
      <c r="R135" s="116">
        <v>375.01</v>
      </c>
      <c r="S135" s="116">
        <v>375.01</v>
      </c>
      <c r="T135" s="116">
        <v>0</v>
      </c>
      <c r="U135" s="116">
        <v>0</v>
      </c>
      <c r="V135" s="116">
        <v>375.01</v>
      </c>
      <c r="W135" s="177"/>
    </row>
    <row r="136" spans="1:23" ht="25.5" customHeight="1">
      <c r="A136" s="58" t="s">
        <v>415</v>
      </c>
      <c r="B136" s="58" t="s">
        <v>416</v>
      </c>
      <c r="C136" s="45"/>
      <c r="D136" s="156"/>
      <c r="E136" s="157"/>
      <c r="F136" s="158">
        <f>SUM(F137,F138,F141)</f>
        <v>10778.079999999998</v>
      </c>
      <c r="G136" s="43"/>
      <c r="H136" s="44"/>
      <c r="I136" s="43"/>
      <c r="J136" s="158">
        <f aca="true" t="shared" si="26" ref="J136:V136">SUM(J137,J138,J141)</f>
        <v>7255.2699999999995</v>
      </c>
      <c r="K136" s="158">
        <f t="shared" si="26"/>
        <v>2750</v>
      </c>
      <c r="L136" s="158">
        <f t="shared" si="26"/>
        <v>2810</v>
      </c>
      <c r="M136" s="158">
        <f t="shared" si="26"/>
        <v>60</v>
      </c>
      <c r="N136" s="158">
        <f t="shared" si="26"/>
        <v>3240.1400000000003</v>
      </c>
      <c r="O136" s="158">
        <f t="shared" si="26"/>
        <v>3240.1400000000003</v>
      </c>
      <c r="P136" s="158">
        <f t="shared" si="26"/>
        <v>0</v>
      </c>
      <c r="Q136" s="158">
        <f t="shared" si="26"/>
        <v>0</v>
      </c>
      <c r="R136" s="158">
        <f t="shared" si="26"/>
        <v>4245.389999999999</v>
      </c>
      <c r="S136" s="158">
        <f t="shared" si="26"/>
        <v>4245.389999999999</v>
      </c>
      <c r="T136" s="158">
        <f t="shared" si="26"/>
        <v>0</v>
      </c>
      <c r="U136" s="158">
        <f t="shared" si="26"/>
        <v>0</v>
      </c>
      <c r="V136" s="158">
        <f t="shared" si="26"/>
        <v>1005.25</v>
      </c>
      <c r="W136" s="130"/>
    </row>
    <row r="137" spans="1:23" ht="25.5" customHeight="1">
      <c r="A137" s="58" t="s">
        <v>61</v>
      </c>
      <c r="B137" s="57" t="s">
        <v>417</v>
      </c>
      <c r="C137" s="45"/>
      <c r="D137" s="156"/>
      <c r="E137" s="157"/>
      <c r="F137" s="158">
        <v>3544.4399999999996</v>
      </c>
      <c r="G137" s="43"/>
      <c r="H137" s="44"/>
      <c r="I137" s="43"/>
      <c r="J137" s="43">
        <v>3125.2699999999995</v>
      </c>
      <c r="K137" s="43">
        <v>0</v>
      </c>
      <c r="L137" s="43">
        <v>0</v>
      </c>
      <c r="M137" s="43">
        <v>0</v>
      </c>
      <c r="N137" s="79">
        <v>1340.14</v>
      </c>
      <c r="O137" s="79">
        <v>1340.14</v>
      </c>
      <c r="P137" s="79">
        <v>0</v>
      </c>
      <c r="Q137" s="79">
        <v>0</v>
      </c>
      <c r="R137" s="43">
        <v>1551.2699999999998</v>
      </c>
      <c r="S137" s="43">
        <v>1551.2699999999998</v>
      </c>
      <c r="T137" s="43">
        <v>0</v>
      </c>
      <c r="U137" s="43">
        <v>0</v>
      </c>
      <c r="V137" s="43">
        <v>211.13</v>
      </c>
      <c r="W137" s="130"/>
    </row>
    <row r="138" spans="1:23" ht="25.5" customHeight="1">
      <c r="A138" s="58" t="s">
        <v>63</v>
      </c>
      <c r="B138" s="57" t="s">
        <v>418</v>
      </c>
      <c r="C138" s="45"/>
      <c r="D138" s="156"/>
      <c r="E138" s="157"/>
      <c r="F138" s="158">
        <f aca="true" t="shared" si="27" ref="F138:V138">SUM(F139:F140)</f>
        <v>528.05</v>
      </c>
      <c r="G138" s="43"/>
      <c r="H138" s="44"/>
      <c r="I138" s="43"/>
      <c r="J138" s="158">
        <f t="shared" si="27"/>
        <v>230</v>
      </c>
      <c r="K138" s="158">
        <f t="shared" si="27"/>
        <v>50</v>
      </c>
      <c r="L138" s="158">
        <f t="shared" si="27"/>
        <v>490</v>
      </c>
      <c r="M138" s="158">
        <f t="shared" si="27"/>
        <v>440</v>
      </c>
      <c r="N138" s="158">
        <f t="shared" si="27"/>
        <v>150</v>
      </c>
      <c r="O138" s="158">
        <f t="shared" si="27"/>
        <v>150</v>
      </c>
      <c r="P138" s="158">
        <f t="shared" si="27"/>
        <v>0</v>
      </c>
      <c r="Q138" s="158">
        <f t="shared" si="27"/>
        <v>0</v>
      </c>
      <c r="R138" s="158">
        <f t="shared" si="27"/>
        <v>365.12</v>
      </c>
      <c r="S138" s="158">
        <f t="shared" si="27"/>
        <v>365.12</v>
      </c>
      <c r="T138" s="158">
        <f t="shared" si="27"/>
        <v>0</v>
      </c>
      <c r="U138" s="158">
        <f t="shared" si="27"/>
        <v>0</v>
      </c>
      <c r="V138" s="158">
        <f t="shared" si="27"/>
        <v>215.12</v>
      </c>
      <c r="W138" s="130"/>
    </row>
    <row r="139" spans="1:23" ht="84.75" customHeight="1">
      <c r="A139" s="64">
        <v>1</v>
      </c>
      <c r="B139" s="65" t="s">
        <v>419</v>
      </c>
      <c r="C139" s="65" t="s">
        <v>381</v>
      </c>
      <c r="D139" s="65" t="s">
        <v>86</v>
      </c>
      <c r="E139" s="66" t="s">
        <v>420</v>
      </c>
      <c r="F139" s="82">
        <v>298.05</v>
      </c>
      <c r="G139" s="83" t="s">
        <v>69</v>
      </c>
      <c r="H139" s="89" t="s">
        <v>70</v>
      </c>
      <c r="I139" s="89" t="s">
        <v>421</v>
      </c>
      <c r="J139" s="82">
        <v>0</v>
      </c>
      <c r="K139" s="82">
        <v>0</v>
      </c>
      <c r="L139" s="82">
        <v>260</v>
      </c>
      <c r="M139" s="82">
        <v>260</v>
      </c>
      <c r="N139" s="82">
        <v>50</v>
      </c>
      <c r="O139" s="82">
        <v>50</v>
      </c>
      <c r="P139" s="82">
        <v>0</v>
      </c>
      <c r="Q139" s="82">
        <v>0</v>
      </c>
      <c r="R139" s="82">
        <v>200</v>
      </c>
      <c r="S139" s="82">
        <v>200</v>
      </c>
      <c r="T139" s="82">
        <v>0</v>
      </c>
      <c r="U139" s="82">
        <v>0</v>
      </c>
      <c r="V139" s="82">
        <v>150</v>
      </c>
      <c r="W139" s="131"/>
    </row>
    <row r="140" spans="1:23" ht="55.5" customHeight="1">
      <c r="A140" s="64">
        <v>2</v>
      </c>
      <c r="B140" s="65" t="s">
        <v>422</v>
      </c>
      <c r="C140" s="65" t="s">
        <v>381</v>
      </c>
      <c r="D140" s="65" t="s">
        <v>381</v>
      </c>
      <c r="E140" s="66" t="s">
        <v>423</v>
      </c>
      <c r="F140" s="183">
        <v>230</v>
      </c>
      <c r="G140" s="184" t="s">
        <v>69</v>
      </c>
      <c r="H140" s="89" t="s">
        <v>70</v>
      </c>
      <c r="I140" s="89" t="s">
        <v>424</v>
      </c>
      <c r="J140" s="195">
        <v>230</v>
      </c>
      <c r="K140" s="195">
        <v>50</v>
      </c>
      <c r="L140" s="195">
        <v>230</v>
      </c>
      <c r="M140" s="195">
        <v>180</v>
      </c>
      <c r="N140" s="195">
        <v>100</v>
      </c>
      <c r="O140" s="196">
        <v>100</v>
      </c>
      <c r="P140" s="196">
        <v>0</v>
      </c>
      <c r="Q140" s="196">
        <v>0</v>
      </c>
      <c r="R140" s="196">
        <v>165.12</v>
      </c>
      <c r="S140" s="196">
        <v>165.12</v>
      </c>
      <c r="T140" s="196">
        <v>0</v>
      </c>
      <c r="U140" s="196">
        <v>0</v>
      </c>
      <c r="V140" s="196">
        <v>65.12</v>
      </c>
      <c r="W140" s="131"/>
    </row>
    <row r="141" spans="1:23" ht="25.5" customHeight="1">
      <c r="A141" s="57" t="s">
        <v>82</v>
      </c>
      <c r="B141" s="58" t="s">
        <v>425</v>
      </c>
      <c r="C141" s="54"/>
      <c r="D141" s="159"/>
      <c r="E141" s="160"/>
      <c r="F141" s="43">
        <f aca="true" t="shared" si="28" ref="F141:V141">SUM(F142:F145)</f>
        <v>6705.589999999999</v>
      </c>
      <c r="G141" s="54"/>
      <c r="H141" s="54"/>
      <c r="I141" s="54"/>
      <c r="J141" s="43">
        <f t="shared" si="28"/>
        <v>3900</v>
      </c>
      <c r="K141" s="43">
        <f t="shared" si="28"/>
        <v>2700</v>
      </c>
      <c r="L141" s="43">
        <f t="shared" si="28"/>
        <v>2320</v>
      </c>
      <c r="M141" s="43">
        <f t="shared" si="28"/>
        <v>-380</v>
      </c>
      <c r="N141" s="43">
        <f t="shared" si="28"/>
        <v>1750</v>
      </c>
      <c r="O141" s="43">
        <f t="shared" si="28"/>
        <v>1750</v>
      </c>
      <c r="P141" s="43">
        <f t="shared" si="28"/>
        <v>0</v>
      </c>
      <c r="Q141" s="43">
        <f t="shared" si="28"/>
        <v>0</v>
      </c>
      <c r="R141" s="43">
        <f t="shared" si="28"/>
        <v>2329</v>
      </c>
      <c r="S141" s="43">
        <f t="shared" si="28"/>
        <v>2329</v>
      </c>
      <c r="T141" s="43">
        <f t="shared" si="28"/>
        <v>0</v>
      </c>
      <c r="U141" s="43">
        <f t="shared" si="28"/>
        <v>0</v>
      </c>
      <c r="V141" s="43">
        <f t="shared" si="28"/>
        <v>579</v>
      </c>
      <c r="W141" s="130"/>
    </row>
    <row r="142" spans="1:23" s="5" customFormat="1" ht="66.75" customHeight="1">
      <c r="A142" s="64">
        <v>1</v>
      </c>
      <c r="B142" s="65" t="s">
        <v>426</v>
      </c>
      <c r="C142" s="65" t="s">
        <v>381</v>
      </c>
      <c r="D142" s="65" t="s">
        <v>86</v>
      </c>
      <c r="E142" s="66" t="s">
        <v>427</v>
      </c>
      <c r="F142" s="82">
        <v>4084.72</v>
      </c>
      <c r="G142" s="83" t="s">
        <v>69</v>
      </c>
      <c r="H142" s="89" t="s">
        <v>89</v>
      </c>
      <c r="I142" s="89" t="s">
        <v>428</v>
      </c>
      <c r="J142" s="82">
        <v>2000</v>
      </c>
      <c r="K142" s="82">
        <v>1500</v>
      </c>
      <c r="L142" s="82">
        <v>800</v>
      </c>
      <c r="M142" s="82">
        <v>-700</v>
      </c>
      <c r="N142" s="82">
        <v>1000</v>
      </c>
      <c r="O142" s="82">
        <v>1000</v>
      </c>
      <c r="P142" s="82">
        <v>0</v>
      </c>
      <c r="Q142" s="196">
        <v>0</v>
      </c>
      <c r="R142" s="82">
        <v>650</v>
      </c>
      <c r="S142" s="82">
        <v>650</v>
      </c>
      <c r="T142" s="82">
        <v>0</v>
      </c>
      <c r="U142" s="82">
        <v>0</v>
      </c>
      <c r="V142" s="82">
        <v>-350</v>
      </c>
      <c r="W142" s="131" t="s">
        <v>429</v>
      </c>
    </row>
    <row r="143" spans="1:23" ht="45">
      <c r="A143" s="64">
        <v>2</v>
      </c>
      <c r="B143" s="65" t="s">
        <v>430</v>
      </c>
      <c r="C143" s="65" t="s">
        <v>381</v>
      </c>
      <c r="D143" s="65" t="s">
        <v>349</v>
      </c>
      <c r="E143" s="66" t="s">
        <v>431</v>
      </c>
      <c r="F143" s="82">
        <v>960</v>
      </c>
      <c r="G143" s="180">
        <v>2019</v>
      </c>
      <c r="H143" s="89" t="s">
        <v>89</v>
      </c>
      <c r="I143" s="89" t="s">
        <v>432</v>
      </c>
      <c r="J143" s="82">
        <v>960</v>
      </c>
      <c r="K143" s="82">
        <v>600</v>
      </c>
      <c r="L143" s="82">
        <v>600</v>
      </c>
      <c r="M143" s="82">
        <v>0</v>
      </c>
      <c r="N143" s="82">
        <v>350</v>
      </c>
      <c r="O143" s="82">
        <v>350</v>
      </c>
      <c r="P143" s="82">
        <v>0</v>
      </c>
      <c r="Q143" s="82">
        <v>0</v>
      </c>
      <c r="R143" s="82">
        <v>609</v>
      </c>
      <c r="S143" s="82">
        <v>609</v>
      </c>
      <c r="T143" s="82">
        <v>0</v>
      </c>
      <c r="U143" s="82">
        <v>0</v>
      </c>
      <c r="V143" s="82">
        <v>259</v>
      </c>
      <c r="W143" s="131"/>
    </row>
    <row r="144" spans="1:23" s="5" customFormat="1" ht="45">
      <c r="A144" s="64">
        <v>3</v>
      </c>
      <c r="B144" s="65" t="s">
        <v>433</v>
      </c>
      <c r="C144" s="65" t="s">
        <v>381</v>
      </c>
      <c r="D144" s="65" t="s">
        <v>349</v>
      </c>
      <c r="E144" s="66" t="s">
        <v>434</v>
      </c>
      <c r="F144" s="82">
        <v>940</v>
      </c>
      <c r="G144" s="180">
        <v>2019</v>
      </c>
      <c r="H144" s="89" t="s">
        <v>89</v>
      </c>
      <c r="I144" s="89" t="s">
        <v>435</v>
      </c>
      <c r="J144" s="82">
        <v>940</v>
      </c>
      <c r="K144" s="82">
        <v>600</v>
      </c>
      <c r="L144" s="82">
        <v>600</v>
      </c>
      <c r="M144" s="82">
        <v>0</v>
      </c>
      <c r="N144" s="82">
        <v>350</v>
      </c>
      <c r="O144" s="82">
        <v>350</v>
      </c>
      <c r="P144" s="82">
        <v>0</v>
      </c>
      <c r="Q144" s="82">
        <v>0</v>
      </c>
      <c r="R144" s="82">
        <v>820</v>
      </c>
      <c r="S144" s="82">
        <v>820</v>
      </c>
      <c r="T144" s="82">
        <v>0</v>
      </c>
      <c r="U144" s="82">
        <v>0</v>
      </c>
      <c r="V144" s="82">
        <v>470</v>
      </c>
      <c r="W144" s="131"/>
    </row>
    <row r="145" spans="1:23" ht="63.75" customHeight="1">
      <c r="A145" s="64">
        <v>4</v>
      </c>
      <c r="B145" s="65" t="s">
        <v>436</v>
      </c>
      <c r="C145" s="65" t="s">
        <v>381</v>
      </c>
      <c r="D145" s="65" t="s">
        <v>86</v>
      </c>
      <c r="E145" s="66" t="s">
        <v>437</v>
      </c>
      <c r="F145" s="82">
        <v>720.87</v>
      </c>
      <c r="G145" s="83" t="s">
        <v>69</v>
      </c>
      <c r="H145" s="89" t="s">
        <v>89</v>
      </c>
      <c r="I145" s="89" t="s">
        <v>438</v>
      </c>
      <c r="J145" s="82">
        <v>0</v>
      </c>
      <c r="K145" s="82">
        <v>0</v>
      </c>
      <c r="L145" s="82">
        <v>320</v>
      </c>
      <c r="M145" s="82">
        <v>320</v>
      </c>
      <c r="N145" s="82">
        <v>50</v>
      </c>
      <c r="O145" s="82">
        <v>50</v>
      </c>
      <c r="P145" s="82">
        <v>0</v>
      </c>
      <c r="Q145" s="82">
        <v>0</v>
      </c>
      <c r="R145" s="82">
        <v>250</v>
      </c>
      <c r="S145" s="82">
        <v>250</v>
      </c>
      <c r="T145" s="82">
        <v>0</v>
      </c>
      <c r="U145" s="82">
        <v>0</v>
      </c>
      <c r="V145" s="82">
        <v>200</v>
      </c>
      <c r="W145" s="131"/>
    </row>
    <row r="146" spans="1:23" ht="25.5" customHeight="1">
      <c r="A146" s="58" t="s">
        <v>439</v>
      </c>
      <c r="B146" s="58" t="s">
        <v>440</v>
      </c>
      <c r="C146" s="185"/>
      <c r="D146" s="186"/>
      <c r="E146" s="42"/>
      <c r="F146" s="158">
        <f aca="true" t="shared" si="29" ref="F146:V146">SUM(F147,F148,F150)</f>
        <v>19851.260000000002</v>
      </c>
      <c r="G146" s="158"/>
      <c r="H146" s="187"/>
      <c r="I146" s="158"/>
      <c r="J146" s="158">
        <f t="shared" si="29"/>
        <v>9315.34</v>
      </c>
      <c r="K146" s="158">
        <f t="shared" si="29"/>
        <v>4230</v>
      </c>
      <c r="L146" s="158">
        <f t="shared" si="29"/>
        <v>1800</v>
      </c>
      <c r="M146" s="158">
        <f t="shared" si="29"/>
        <v>-2430</v>
      </c>
      <c r="N146" s="158">
        <f t="shared" si="29"/>
        <v>3382</v>
      </c>
      <c r="O146" s="158">
        <f t="shared" si="29"/>
        <v>3382</v>
      </c>
      <c r="P146" s="158">
        <f t="shared" si="29"/>
        <v>0</v>
      </c>
      <c r="Q146" s="158">
        <f t="shared" si="29"/>
        <v>0</v>
      </c>
      <c r="R146" s="158">
        <f t="shared" si="29"/>
        <v>1882</v>
      </c>
      <c r="S146" s="158">
        <f t="shared" si="29"/>
        <v>1882</v>
      </c>
      <c r="T146" s="158">
        <f t="shared" si="29"/>
        <v>0</v>
      </c>
      <c r="U146" s="158">
        <f t="shared" si="29"/>
        <v>0</v>
      </c>
      <c r="V146" s="158">
        <f t="shared" si="29"/>
        <v>-1500</v>
      </c>
      <c r="W146" s="130"/>
    </row>
    <row r="147" spans="1:23" ht="25.5" customHeight="1">
      <c r="A147" s="58" t="s">
        <v>61</v>
      </c>
      <c r="B147" s="57" t="s">
        <v>441</v>
      </c>
      <c r="C147" s="185"/>
      <c r="D147" s="186"/>
      <c r="E147" s="42"/>
      <c r="F147" s="43">
        <v>2415.3399999999997</v>
      </c>
      <c r="G147" s="43"/>
      <c r="H147" s="187"/>
      <c r="I147" s="43"/>
      <c r="J147" s="43">
        <v>2315.3399999999997</v>
      </c>
      <c r="K147" s="43">
        <v>0</v>
      </c>
      <c r="L147" s="43">
        <v>0</v>
      </c>
      <c r="M147" s="43">
        <v>0</v>
      </c>
      <c r="N147" s="43">
        <v>462</v>
      </c>
      <c r="O147" s="43">
        <v>462</v>
      </c>
      <c r="P147" s="43">
        <v>0</v>
      </c>
      <c r="Q147" s="43">
        <v>0</v>
      </c>
      <c r="R147" s="43">
        <v>462</v>
      </c>
      <c r="S147" s="43">
        <v>462</v>
      </c>
      <c r="T147" s="43">
        <v>0</v>
      </c>
      <c r="U147" s="43">
        <v>0</v>
      </c>
      <c r="V147" s="43">
        <v>0</v>
      </c>
      <c r="W147" s="130"/>
    </row>
    <row r="148" spans="1:23" ht="25.5" customHeight="1">
      <c r="A148" s="188" t="s">
        <v>63</v>
      </c>
      <c r="B148" s="189" t="s">
        <v>442</v>
      </c>
      <c r="C148" s="190"/>
      <c r="D148" s="186"/>
      <c r="E148" s="42"/>
      <c r="F148" s="43">
        <f aca="true" t="shared" si="30" ref="F148:V148">SUM(F149:F149)</f>
        <v>14212.5</v>
      </c>
      <c r="G148" s="43"/>
      <c r="H148" s="187"/>
      <c r="I148" s="43"/>
      <c r="J148" s="43">
        <f t="shared" si="30"/>
        <v>6000</v>
      </c>
      <c r="K148" s="43">
        <f t="shared" si="30"/>
        <v>3000</v>
      </c>
      <c r="L148" s="43">
        <f t="shared" si="30"/>
        <v>1000</v>
      </c>
      <c r="M148" s="43">
        <f t="shared" si="30"/>
        <v>-2000</v>
      </c>
      <c r="N148" s="43">
        <f t="shared" si="30"/>
        <v>2000</v>
      </c>
      <c r="O148" s="43">
        <f t="shared" si="30"/>
        <v>2000</v>
      </c>
      <c r="P148" s="43">
        <f t="shared" si="30"/>
        <v>0</v>
      </c>
      <c r="Q148" s="43">
        <f t="shared" si="30"/>
        <v>0</v>
      </c>
      <c r="R148" s="43">
        <f t="shared" si="30"/>
        <v>700</v>
      </c>
      <c r="S148" s="43">
        <f t="shared" si="30"/>
        <v>700</v>
      </c>
      <c r="T148" s="43">
        <f t="shared" si="30"/>
        <v>0</v>
      </c>
      <c r="U148" s="43">
        <f t="shared" si="30"/>
        <v>0</v>
      </c>
      <c r="V148" s="43">
        <f t="shared" si="30"/>
        <v>-1300</v>
      </c>
      <c r="W148" s="130"/>
    </row>
    <row r="149" spans="1:23" s="5" customFormat="1" ht="168" customHeight="1">
      <c r="A149" s="64">
        <v>1</v>
      </c>
      <c r="B149" s="65" t="s">
        <v>443</v>
      </c>
      <c r="C149" s="65" t="s">
        <v>66</v>
      </c>
      <c r="D149" s="65" t="s">
        <v>349</v>
      </c>
      <c r="E149" s="66" t="s">
        <v>444</v>
      </c>
      <c r="F149" s="67">
        <v>14212.5</v>
      </c>
      <c r="G149" s="65" t="s">
        <v>109</v>
      </c>
      <c r="H149" s="69" t="s">
        <v>70</v>
      </c>
      <c r="I149" s="69" t="s">
        <v>445</v>
      </c>
      <c r="J149" s="67">
        <v>6000</v>
      </c>
      <c r="K149" s="67">
        <v>3000</v>
      </c>
      <c r="L149" s="67">
        <v>1000</v>
      </c>
      <c r="M149" s="67">
        <v>-2000</v>
      </c>
      <c r="N149" s="67">
        <v>2000</v>
      </c>
      <c r="O149" s="67">
        <v>2000</v>
      </c>
      <c r="P149" s="67">
        <v>0</v>
      </c>
      <c r="Q149" s="67">
        <v>0</v>
      </c>
      <c r="R149" s="67">
        <v>700</v>
      </c>
      <c r="S149" s="67">
        <v>700</v>
      </c>
      <c r="T149" s="67">
        <v>0</v>
      </c>
      <c r="U149" s="67">
        <v>0</v>
      </c>
      <c r="V149" s="67">
        <v>-1300</v>
      </c>
      <c r="W149" s="131"/>
    </row>
    <row r="150" spans="1:23" ht="25.5" customHeight="1">
      <c r="A150" s="57" t="s">
        <v>82</v>
      </c>
      <c r="B150" s="58" t="s">
        <v>446</v>
      </c>
      <c r="C150" s="54"/>
      <c r="D150" s="159"/>
      <c r="E150" s="160"/>
      <c r="F150" s="43">
        <f aca="true" t="shared" si="31" ref="F150:V150">SUM(F151:F152)</f>
        <v>3223.42</v>
      </c>
      <c r="G150" s="54"/>
      <c r="H150" s="54"/>
      <c r="I150" s="54"/>
      <c r="J150" s="43">
        <f t="shared" si="31"/>
        <v>1000</v>
      </c>
      <c r="K150" s="43">
        <f t="shared" si="31"/>
        <v>1230</v>
      </c>
      <c r="L150" s="43">
        <f t="shared" si="31"/>
        <v>800</v>
      </c>
      <c r="M150" s="43">
        <f t="shared" si="31"/>
        <v>-430</v>
      </c>
      <c r="N150" s="43">
        <f t="shared" si="31"/>
        <v>920</v>
      </c>
      <c r="O150" s="43">
        <f t="shared" si="31"/>
        <v>920</v>
      </c>
      <c r="P150" s="43">
        <f t="shared" si="31"/>
        <v>0</v>
      </c>
      <c r="Q150" s="43">
        <f t="shared" si="31"/>
        <v>0</v>
      </c>
      <c r="R150" s="43">
        <f t="shared" si="31"/>
        <v>720</v>
      </c>
      <c r="S150" s="43">
        <f t="shared" si="31"/>
        <v>720</v>
      </c>
      <c r="T150" s="43">
        <f t="shared" si="31"/>
        <v>0</v>
      </c>
      <c r="U150" s="43">
        <f t="shared" si="31"/>
        <v>0</v>
      </c>
      <c r="V150" s="43">
        <f t="shared" si="31"/>
        <v>-200</v>
      </c>
      <c r="W150" s="130"/>
    </row>
    <row r="151" spans="1:23" s="4" customFormat="1" ht="43.5" customHeight="1">
      <c r="A151" s="64">
        <v>1</v>
      </c>
      <c r="B151" s="65" t="s">
        <v>447</v>
      </c>
      <c r="C151" s="65" t="s">
        <v>448</v>
      </c>
      <c r="D151" s="65" t="s">
        <v>449</v>
      </c>
      <c r="E151" s="66" t="s">
        <v>450</v>
      </c>
      <c r="F151" s="67">
        <v>2642.39</v>
      </c>
      <c r="G151" s="65">
        <v>2020</v>
      </c>
      <c r="H151" s="89" t="s">
        <v>89</v>
      </c>
      <c r="I151" s="65" t="s">
        <v>451</v>
      </c>
      <c r="J151" s="67">
        <v>600</v>
      </c>
      <c r="K151" s="67">
        <v>600</v>
      </c>
      <c r="L151" s="67">
        <v>400</v>
      </c>
      <c r="M151" s="67">
        <v>-200</v>
      </c>
      <c r="N151" s="134">
        <v>360</v>
      </c>
      <c r="O151" s="134">
        <v>360</v>
      </c>
      <c r="P151" s="134">
        <v>0</v>
      </c>
      <c r="Q151" s="134">
        <v>0</v>
      </c>
      <c r="R151" s="134">
        <v>360</v>
      </c>
      <c r="S151" s="134">
        <v>360</v>
      </c>
      <c r="T151" s="134">
        <v>0</v>
      </c>
      <c r="U151" s="134">
        <v>0</v>
      </c>
      <c r="V151" s="199">
        <v>0</v>
      </c>
      <c r="W151" s="177"/>
    </row>
    <row r="152" spans="1:23" s="4" customFormat="1" ht="45.75" customHeight="1">
      <c r="A152" s="64">
        <v>2</v>
      </c>
      <c r="B152" s="65" t="s">
        <v>452</v>
      </c>
      <c r="C152" s="65" t="s">
        <v>448</v>
      </c>
      <c r="D152" s="65" t="s">
        <v>67</v>
      </c>
      <c r="E152" s="66" t="s">
        <v>453</v>
      </c>
      <c r="F152" s="67">
        <v>581.03</v>
      </c>
      <c r="G152" s="65" t="s">
        <v>69</v>
      </c>
      <c r="H152" s="89" t="s">
        <v>89</v>
      </c>
      <c r="I152" s="69" t="s">
        <v>454</v>
      </c>
      <c r="J152" s="67">
        <v>400</v>
      </c>
      <c r="K152" s="67">
        <v>630</v>
      </c>
      <c r="L152" s="67">
        <v>400</v>
      </c>
      <c r="M152" s="67">
        <v>-230</v>
      </c>
      <c r="N152" s="67">
        <v>560</v>
      </c>
      <c r="O152" s="67">
        <v>560</v>
      </c>
      <c r="P152" s="67">
        <v>0</v>
      </c>
      <c r="Q152" s="67">
        <v>0</v>
      </c>
      <c r="R152" s="67">
        <v>360</v>
      </c>
      <c r="S152" s="67">
        <v>360</v>
      </c>
      <c r="T152" s="67">
        <v>0</v>
      </c>
      <c r="U152" s="67">
        <v>0</v>
      </c>
      <c r="V152" s="67">
        <v>-200</v>
      </c>
      <c r="W152" s="131"/>
    </row>
    <row r="153" spans="1:23" ht="15.75">
      <c r="A153" s="58" t="s">
        <v>455</v>
      </c>
      <c r="B153" s="58" t="s">
        <v>456</v>
      </c>
      <c r="C153" s="185"/>
      <c r="D153" s="186"/>
      <c r="E153" s="42"/>
      <c r="F153" s="158">
        <v>0</v>
      </c>
      <c r="G153" s="158"/>
      <c r="H153" s="187"/>
      <c r="I153" s="158"/>
      <c r="J153" s="158">
        <v>0</v>
      </c>
      <c r="K153" s="158">
        <f aca="true" t="shared" si="32" ref="K153:V153">SUM(K154,K155)</f>
        <v>0</v>
      </c>
      <c r="L153" s="158">
        <f t="shared" si="32"/>
        <v>620</v>
      </c>
      <c r="M153" s="158">
        <f t="shared" si="32"/>
        <v>620</v>
      </c>
      <c r="N153" s="158">
        <f t="shared" si="32"/>
        <v>0</v>
      </c>
      <c r="O153" s="158">
        <f t="shared" si="32"/>
        <v>0</v>
      </c>
      <c r="P153" s="158">
        <f t="shared" si="32"/>
        <v>0</v>
      </c>
      <c r="Q153" s="158">
        <f t="shared" si="32"/>
        <v>0</v>
      </c>
      <c r="R153" s="158">
        <f t="shared" si="32"/>
        <v>520</v>
      </c>
      <c r="S153" s="158">
        <f t="shared" si="32"/>
        <v>520</v>
      </c>
      <c r="T153" s="158">
        <f t="shared" si="32"/>
        <v>0</v>
      </c>
      <c r="U153" s="158">
        <f t="shared" si="32"/>
        <v>0</v>
      </c>
      <c r="V153" s="158">
        <f t="shared" si="32"/>
        <v>520</v>
      </c>
      <c r="W153" s="130"/>
    </row>
    <row r="154" spans="1:23" ht="24" customHeight="1">
      <c r="A154" s="58" t="s">
        <v>61</v>
      </c>
      <c r="B154" s="57" t="s">
        <v>457</v>
      </c>
      <c r="C154" s="185"/>
      <c r="D154" s="186"/>
      <c r="E154" s="42"/>
      <c r="F154" s="43">
        <v>0</v>
      </c>
      <c r="G154" s="43"/>
      <c r="H154" s="187"/>
      <c r="I154" s="43"/>
      <c r="J154" s="43">
        <v>0</v>
      </c>
      <c r="K154" s="43">
        <v>0</v>
      </c>
      <c r="L154" s="43">
        <v>0</v>
      </c>
      <c r="M154" s="43">
        <v>0</v>
      </c>
      <c r="N154" s="43">
        <v>0</v>
      </c>
      <c r="O154" s="43">
        <v>0</v>
      </c>
      <c r="P154" s="43">
        <v>0</v>
      </c>
      <c r="Q154" s="43">
        <v>0</v>
      </c>
      <c r="R154" s="43">
        <v>0</v>
      </c>
      <c r="S154" s="43">
        <v>0</v>
      </c>
      <c r="T154" s="43">
        <v>0</v>
      </c>
      <c r="U154" s="43">
        <v>0</v>
      </c>
      <c r="V154" s="43">
        <v>0</v>
      </c>
      <c r="W154" s="130"/>
    </row>
    <row r="155" spans="1:23" ht="27" customHeight="1">
      <c r="A155" s="188" t="s">
        <v>63</v>
      </c>
      <c r="B155" s="189" t="s">
        <v>371</v>
      </c>
      <c r="C155" s="190"/>
      <c r="D155" s="186"/>
      <c r="E155" s="42"/>
      <c r="F155" s="43">
        <f>SUM(F156:F156)</f>
        <v>627.1</v>
      </c>
      <c r="G155" s="43"/>
      <c r="H155" s="191"/>
      <c r="I155" s="197"/>
      <c r="J155" s="197">
        <f>SUM(J156)</f>
        <v>627.1</v>
      </c>
      <c r="K155" s="197">
        <f>SUM(K156)</f>
        <v>0</v>
      </c>
      <c r="L155" s="197">
        <f>SUM(L156)</f>
        <v>620</v>
      </c>
      <c r="M155" s="197">
        <f>SUM(M156)</f>
        <v>620</v>
      </c>
      <c r="N155" s="197">
        <f aca="true" t="shared" si="33" ref="N155:V155">SUM(N156)</f>
        <v>0</v>
      </c>
      <c r="O155" s="197">
        <v>0</v>
      </c>
      <c r="P155" s="197">
        <v>0</v>
      </c>
      <c r="Q155" s="197">
        <v>0</v>
      </c>
      <c r="R155" s="197">
        <f t="shared" si="33"/>
        <v>520</v>
      </c>
      <c r="S155" s="197">
        <f t="shared" si="33"/>
        <v>520</v>
      </c>
      <c r="T155" s="197">
        <f t="shared" si="33"/>
        <v>0</v>
      </c>
      <c r="U155" s="197">
        <f t="shared" si="33"/>
        <v>0</v>
      </c>
      <c r="V155" s="197">
        <f t="shared" si="33"/>
        <v>520</v>
      </c>
      <c r="W155" s="130"/>
    </row>
    <row r="156" spans="1:23" ht="79.5" customHeight="1">
      <c r="A156" s="95">
        <v>1</v>
      </c>
      <c r="B156" s="174" t="s">
        <v>458</v>
      </c>
      <c r="C156" s="174" t="s">
        <v>459</v>
      </c>
      <c r="D156" s="174" t="s">
        <v>86</v>
      </c>
      <c r="E156" s="192" t="s">
        <v>460</v>
      </c>
      <c r="F156" s="193">
        <v>627.1</v>
      </c>
      <c r="G156" s="194" t="s">
        <v>461</v>
      </c>
      <c r="H156" s="40" t="s">
        <v>89</v>
      </c>
      <c r="I156" s="198" t="s">
        <v>462</v>
      </c>
      <c r="J156" s="67">
        <v>627.1</v>
      </c>
      <c r="K156" s="67">
        <v>0</v>
      </c>
      <c r="L156" s="67">
        <v>620</v>
      </c>
      <c r="M156" s="67">
        <v>620</v>
      </c>
      <c r="N156" s="67">
        <v>0</v>
      </c>
      <c r="O156" s="67">
        <v>0</v>
      </c>
      <c r="P156" s="67">
        <v>0</v>
      </c>
      <c r="Q156" s="67">
        <v>0</v>
      </c>
      <c r="R156" s="67">
        <v>520</v>
      </c>
      <c r="S156" s="67">
        <v>520</v>
      </c>
      <c r="T156" s="67">
        <v>0</v>
      </c>
      <c r="U156" s="67">
        <v>0</v>
      </c>
      <c r="V156" s="67">
        <v>520</v>
      </c>
      <c r="W156" s="200"/>
    </row>
  </sheetData>
  <sheetProtection/>
  <autoFilter ref="A8:AG156"/>
  <mergeCells count="21">
    <mergeCell ref="A1:B1"/>
    <mergeCell ref="A2:W2"/>
    <mergeCell ref="D4:E4"/>
    <mergeCell ref="K5:M5"/>
    <mergeCell ref="N5:V5"/>
    <mergeCell ref="N6:Q6"/>
    <mergeCell ref="R6:V6"/>
    <mergeCell ref="A5:A7"/>
    <mergeCell ref="B5:B7"/>
    <mergeCell ref="C5:C7"/>
    <mergeCell ref="D5:D7"/>
    <mergeCell ref="E5:E7"/>
    <mergeCell ref="F5:F7"/>
    <mergeCell ref="G5:G7"/>
    <mergeCell ref="H5:H7"/>
    <mergeCell ref="I5:I7"/>
    <mergeCell ref="J5:J7"/>
    <mergeCell ref="K6:K7"/>
    <mergeCell ref="L6:L7"/>
    <mergeCell ref="M6:M7"/>
    <mergeCell ref="W5:W7"/>
  </mergeCells>
  <conditionalFormatting sqref="C65:E65">
    <cfRule type="expression" priority="1" dxfId="0" stopIfTrue="1">
      <formula>AND(SUMPRODUCT(_xlfn.IFERROR(1*(($B$72:$B$149&amp;"x")=(C65&amp;"x")),0))&gt;1,NOT(ISBLANK(C65)))</formula>
    </cfRule>
  </conditionalFormatting>
  <printOptions/>
  <pageMargins left="0.46805555555555556" right="0.35" top="0.5506944444444445" bottom="0.5118055555555555" header="0.5118055555555555" footer="0.23958333333333334"/>
  <pageSetup fitToHeight="0" fitToWidth="1" horizontalDpi="600" verticalDpi="600" orientation="landscape" paperSize="9" scale="62"/>
  <headerFooter scaleWithDoc="0" alignWithMargins="0">
    <oddFooter>&amp;L&amp;"宋体"&amp;11&amp;C&amp;"宋体"&amp;11—&amp;P—&amp;R&amp;"宋体"&amp;11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D&amp;R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石文旺</dc:creator>
  <cp:keywords/>
  <dc:description/>
  <cp:lastModifiedBy>杨瑞娜</cp:lastModifiedBy>
  <cp:lastPrinted>2020-09-17T07:04:50Z</cp:lastPrinted>
  <dcterms:created xsi:type="dcterms:W3CDTF">2007-06-05T05:43:50Z</dcterms:created>
  <dcterms:modified xsi:type="dcterms:W3CDTF">2020-09-25T03:19:41Z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2052-11.8.2.8506</vt:lpwstr>
  </property>
</Properties>
</file>