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510"/>
  </bookViews>
  <sheets>
    <sheet name="附件8" sheetId="2" r:id="rId1"/>
  </sheets>
  <definedNames>
    <definedName name="_xlnm._FilterDatabase" localSheetId="0" hidden="1">附件8!$A$5:$HE$61</definedName>
    <definedName name="_xlnm.Print_Area" localSheetId="0">附件8!$A$1:$J$61</definedName>
    <definedName name="_xlnm.Print_Titles" localSheetId="0">附件8!$4:$5</definedName>
  </definedNames>
  <calcPr calcId="145621"/>
</workbook>
</file>

<file path=xl/calcChain.xml><?xml version="1.0" encoding="utf-8"?>
<calcChain xmlns="http://schemas.openxmlformats.org/spreadsheetml/2006/main">
  <c r="J36" i="2" l="1"/>
  <c r="J35" i="2"/>
  <c r="J34" i="2"/>
  <c r="J59" i="2" l="1"/>
  <c r="J46" i="2"/>
  <c r="H61" i="2"/>
  <c r="H57" i="2" s="1"/>
  <c r="I60" i="2"/>
  <c r="J60" i="2" s="1"/>
  <c r="J58" i="2"/>
  <c r="I56" i="2"/>
  <c r="H56" i="2"/>
  <c r="J55" i="2"/>
  <c r="J54" i="2"/>
  <c r="J51" i="2"/>
  <c r="I50" i="2"/>
  <c r="H50" i="2"/>
  <c r="J49" i="2"/>
  <c r="J50" i="2" s="1"/>
  <c r="I47" i="2"/>
  <c r="I44" i="2" s="1"/>
  <c r="H47" i="2"/>
  <c r="H44" i="2" s="1"/>
  <c r="J45" i="2"/>
  <c r="H43" i="2"/>
  <c r="J42" i="2"/>
  <c r="J41" i="2"/>
  <c r="I40" i="2"/>
  <c r="J40" i="2" s="1"/>
  <c r="I39" i="2"/>
  <c r="I38" i="2"/>
  <c r="H38" i="2"/>
  <c r="J37" i="2"/>
  <c r="J33" i="2"/>
  <c r="J32" i="2"/>
  <c r="J31" i="2"/>
  <c r="J30" i="2"/>
  <c r="J29" i="2"/>
  <c r="J28" i="2"/>
  <c r="J27" i="2"/>
  <c r="J26" i="2"/>
  <c r="J25" i="2"/>
  <c r="I23" i="2"/>
  <c r="H23" i="2"/>
  <c r="J22" i="2"/>
  <c r="J21" i="2"/>
  <c r="I20" i="2"/>
  <c r="H20" i="2"/>
  <c r="J19" i="2"/>
  <c r="J18" i="2"/>
  <c r="J17" i="2"/>
  <c r="J16" i="2"/>
  <c r="J15" i="2"/>
  <c r="I14" i="2"/>
  <c r="H14" i="2"/>
  <c r="J13" i="2"/>
  <c r="I12" i="2"/>
  <c r="H12" i="2"/>
  <c r="J11" i="2"/>
  <c r="J10" i="2"/>
  <c r="J9" i="2"/>
  <c r="J8" i="2"/>
  <c r="I7" i="2" l="1"/>
  <c r="H48" i="2"/>
  <c r="I61" i="2"/>
  <c r="I57" i="2" s="1"/>
  <c r="J14" i="2"/>
  <c r="I48" i="2"/>
  <c r="J12" i="2"/>
  <c r="I43" i="2"/>
  <c r="I24" i="2" s="1"/>
  <c r="J47" i="2"/>
  <c r="J44" i="2" s="1"/>
  <c r="J56" i="2"/>
  <c r="J48" i="2" s="1"/>
  <c r="H7" i="2"/>
  <c r="J20" i="2"/>
  <c r="J23" i="2"/>
  <c r="J38" i="2"/>
  <c r="H24" i="2"/>
  <c r="H6" i="2" s="1"/>
  <c r="J61" i="2"/>
  <c r="J57" i="2" s="1"/>
  <c r="J39" i="2"/>
  <c r="J43" i="2" s="1"/>
  <c r="I6" i="2" l="1"/>
  <c r="J7" i="2"/>
  <c r="J24" i="2"/>
  <c r="J6" i="2" l="1"/>
</calcChain>
</file>

<file path=xl/sharedStrings.xml><?xml version="1.0" encoding="utf-8"?>
<sst xmlns="http://schemas.openxmlformats.org/spreadsheetml/2006/main" count="276" uniqueCount="116">
  <si>
    <t>2023年1-12月高新区涉农资金支出进度表</t>
  </si>
  <si>
    <t>单位：元</t>
  </si>
  <si>
    <t>资金类别</t>
  </si>
  <si>
    <t>任务名称</t>
  </si>
  <si>
    <t>具体项目</t>
  </si>
  <si>
    <t>预算项目名称</t>
  </si>
  <si>
    <t>资金来源</t>
  </si>
  <si>
    <t>主管部门</t>
  </si>
  <si>
    <t>实施单位</t>
  </si>
  <si>
    <t>资金使用情况</t>
  </si>
  <si>
    <t>安排金额</t>
  </si>
  <si>
    <t>截至2023年12月31日实际支出金额</t>
  </si>
  <si>
    <t>截至2023年12月31日实际未支出金额</t>
  </si>
  <si>
    <t>总计</t>
  </si>
  <si>
    <t>一、农业产业发展类</t>
  </si>
  <si>
    <t>各级资金合计</t>
  </si>
  <si>
    <t>粮食生产</t>
  </si>
  <si>
    <t>种粮补贴（第三批）</t>
  </si>
  <si>
    <t>2022年中央实际种粮农民一次性补贴资金（第三批）</t>
  </si>
  <si>
    <t>中央补助</t>
  </si>
  <si>
    <t>市农业农村局</t>
  </si>
  <si>
    <t>区综治局</t>
  </si>
  <si>
    <t>现代渔业发展</t>
  </si>
  <si>
    <t>粤财农[2023]31号2023年中央成品油价格调整对渔业补助预算资金（第一批）（高新区）</t>
  </si>
  <si>
    <t>粤财农〔2022〕119号广东省财政厅关于下达2022年中央成品油价格调整对渔业补助预算资金（第一批）-高新区</t>
  </si>
  <si>
    <t>2021年中央成品油价格调整对渔业补助预算资金（第一批）</t>
  </si>
  <si>
    <t>中央资金小计</t>
  </si>
  <si>
    <t>2022年省级涉农统筹整合转移支付资金（第二批粮食生产）</t>
  </si>
  <si>
    <t>省级资金</t>
  </si>
  <si>
    <t>市自然资源局</t>
  </si>
  <si>
    <t>镇公共服务中心</t>
  </si>
  <si>
    <t>省级资金小计</t>
  </si>
  <si>
    <t>高新区新型农业经营主体贷款贴息、高新区新型农业经营主体等奖励</t>
  </si>
  <si>
    <t>市级资金-2022年结转</t>
  </si>
  <si>
    <t>农业产业发展类</t>
  </si>
  <si>
    <t>承办全市乡村产业多业态推进会暨全市乡村旅游节</t>
  </si>
  <si>
    <t>乡村振兴资金-农业产业发展类（第十一批）高新区</t>
  </si>
  <si>
    <t>唐家湾镇政府</t>
  </si>
  <si>
    <t>及时核发年度扶持粮食生产政策类奖励补贴</t>
  </si>
  <si>
    <t>乡村振兴专项资金-农业产业发展类-高新区</t>
  </si>
  <si>
    <t>市级资金</t>
  </si>
  <si>
    <t>基本农田保护经济补偿（高新区）</t>
  </si>
  <si>
    <t>市级资金小计</t>
  </si>
  <si>
    <t>农产品质量安全</t>
  </si>
  <si>
    <t>农产品监测</t>
  </si>
  <si>
    <t>农渔业工作经费</t>
  </si>
  <si>
    <t>区级资金</t>
  </si>
  <si>
    <t>农业（种植业及农产品质量安全）工作经费</t>
  </si>
  <si>
    <t>区级资金小计</t>
  </si>
  <si>
    <t>二、农村人居环境整治类</t>
  </si>
  <si>
    <t>农村人居环境整治类</t>
  </si>
  <si>
    <t>粤财债【2023】8号广东省财政厅关于下达2023年1月地方政府新增债券转贷资金-广东省珠海市农村人居环境整治和美丽乡村建设（二期）-高新区</t>
  </si>
  <si>
    <t>“四小园”示范点打造</t>
  </si>
  <si>
    <t>乡村振兴资金-农村人居环境整治类-人居环境整治（第十批）（高新区）</t>
  </si>
  <si>
    <t>市级资金-2021结转</t>
  </si>
  <si>
    <t>推进风貌带建设</t>
  </si>
  <si>
    <t>会同那洲连片示范带整体打造规划策划及2023年债券项目前期费用</t>
  </si>
  <si>
    <t>乡村振兴专项资金-农村人居环境整治（第五批）</t>
  </si>
  <si>
    <t>推进风貌带建设-会同那洲连片示范带整体打造规划设计相关费用</t>
  </si>
  <si>
    <t>乡村振兴专项资金-农村人居环境整治（第四批）</t>
  </si>
  <si>
    <t>多业态发展示范点公共区域环境整治</t>
  </si>
  <si>
    <t>乡村振兴资金-农村人居环境整治类-人居环境整治（第九批）（高新区）</t>
  </si>
  <si>
    <t>会同社区</t>
  </si>
  <si>
    <t>乡村振兴资金-农村人居环境整治类-美丽乡村建设（第九批）(高新区)</t>
  </si>
  <si>
    <t>2023年“创美庭院”巾帼行动</t>
  </si>
  <si>
    <t>乡村振兴专项资金-其他类-高新区（第一批）</t>
  </si>
  <si>
    <t>粤财债[2023]25号-广东省财政厅2023年5月地方政府新增债券转贷资金-广东省珠海市农村人居环境整治和美丽乡村建设（三期）-高新区</t>
  </si>
  <si>
    <t>粤财债[2023]57号-广东省财政厅下达2023年8月下旬地方政府新增债券转贷资金-广东省珠海市农村人居环境整治和美丽乡村建设项目（三期）-高新区</t>
  </si>
  <si>
    <t>三清三拆三整治工作经费</t>
  </si>
  <si>
    <t>唐家湾镇</t>
  </si>
  <si>
    <t>唐家湾镇政府/各社区</t>
  </si>
  <si>
    <t>社区环境提升及基础设施整治项目费用</t>
  </si>
  <si>
    <t>四小园项目建设经费</t>
  </si>
  <si>
    <t>那洲社区、永丰社区</t>
  </si>
  <si>
    <t>三、精准扶贫精准脱贫类</t>
  </si>
  <si>
    <t>东西部协作援助</t>
  </si>
  <si>
    <t>珠海高新区对口遵义市道真自治县东西部协作援助</t>
  </si>
  <si>
    <t>道真仡佬族苗族自治县东西部协作帮扶专项资金</t>
  </si>
  <si>
    <t>珠海市唐家湾镇与林芝市米林县扎绕乡结对帮扶</t>
  </si>
  <si>
    <t>唐家湾镇结对帮扶资金</t>
  </si>
  <si>
    <t>四、生态林业建设类</t>
  </si>
  <si>
    <t>野生动植物资源保护</t>
  </si>
  <si>
    <t>2023年中央林业草原生态保护恢复资金-野生动物危害防控和补偿保险</t>
  </si>
  <si>
    <t>区住房城乡建设局</t>
  </si>
  <si>
    <t>市自然资源局高新分局</t>
  </si>
  <si>
    <t>林业有害生物防控</t>
  </si>
  <si>
    <t>松材线虫病综合防治</t>
  </si>
  <si>
    <t>区自然资源局林业管理经费</t>
  </si>
  <si>
    <t>薇甘菊人工和化学防治、古树保护等</t>
  </si>
  <si>
    <t>造林及抚育</t>
  </si>
  <si>
    <t>高质量水源林造林工程、森林质量精准提升工程</t>
  </si>
  <si>
    <t>动植物疫病防控</t>
  </si>
  <si>
    <t>动物防疫监督经费</t>
  </si>
  <si>
    <t>镇公共服务中心/各社区</t>
  </si>
  <si>
    <t>古树保护</t>
  </si>
  <si>
    <t>古树名木日常管理养护费用</t>
  </si>
  <si>
    <t>五、农业农村基础设施建设类</t>
  </si>
  <si>
    <t>全面推行河长制湖长制</t>
  </si>
  <si>
    <t>河长制工作经费</t>
  </si>
  <si>
    <t>村庄基础设施建设</t>
  </si>
  <si>
    <t>农村基础设施项目竣工项目</t>
  </si>
  <si>
    <t>区党群工作部</t>
  </si>
  <si>
    <t>水利工程运行管护</t>
  </si>
  <si>
    <t>高新区2023年度水利设施管养项目经费</t>
  </si>
  <si>
    <t>乡村振兴专项资金-农业产业发展类-高新区（第七批）</t>
    <phoneticPr fontId="16" type="noConversion"/>
  </si>
  <si>
    <t>农业产业发展类</t>
    <phoneticPr fontId="16" type="noConversion"/>
  </si>
  <si>
    <t>制表时间：2024年1月7日</t>
    <phoneticPr fontId="16" type="noConversion"/>
  </si>
  <si>
    <t>乡村振兴专项资金-农业产业发展（第五批）</t>
    <phoneticPr fontId="16" type="noConversion"/>
  </si>
  <si>
    <t>2023年珠海市高新区永久基本农田保护经济补偿项目（2023年省级涉农）</t>
    <phoneticPr fontId="16" type="noConversion"/>
  </si>
  <si>
    <t>永久基本农田保护</t>
    <phoneticPr fontId="16" type="noConversion"/>
  </si>
  <si>
    <t>创美庭院</t>
  </si>
  <si>
    <t>附件2：</t>
    <phoneticPr fontId="16" type="noConversion"/>
  </si>
  <si>
    <t>乡村振兴专项资金-农村人居环境整治类-高新区（第九批）</t>
  </si>
  <si>
    <t>乡村振兴专项资金-农村人居环境整治类-高新区（第五批）</t>
  </si>
  <si>
    <t>珠海市乡村产业发展扶持资金</t>
    <phoneticPr fontId="16" type="noConversion"/>
  </si>
  <si>
    <t>承办全市乡村产业多业态推进会暨全市乡村旅游节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</si>
</sst>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17" x14ac:knownFonts="1">
    <font>
      <sz val="11"/>
      <color theme="1"/>
      <name val="宋体"/>
      <charset val="134"/>
      <scheme val="minor"/>
    </font>
    <font>
      <sz val="14"/>
      <name val="仿宋_GB2312"/>
      <family val="3"/>
      <charset val="134"/>
    </font>
    <font>
      <sz val="11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name val="黑体"/>
      <family val="3"/>
      <charset val="134"/>
    </font>
    <font>
      <sz val="22"/>
      <name val="方正小标宋简体"/>
      <family val="4"/>
      <charset val="134"/>
    </font>
    <font>
      <b/>
      <sz val="13"/>
      <name val="仿宋_GB2312"/>
      <family val="3"/>
      <charset val="134"/>
    </font>
    <font>
      <b/>
      <sz val="14"/>
      <name val="Times New Roman"/>
      <family val="1"/>
    </font>
    <font>
      <b/>
      <sz val="14"/>
      <name val="仿宋_GB2312"/>
      <family val="3"/>
      <charset val="134"/>
    </font>
    <font>
      <sz val="13"/>
      <name val="仿宋_GB2312"/>
      <family val="3"/>
      <charset val="134"/>
    </font>
    <font>
      <sz val="13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176" fontId="13" fillId="0" borderId="2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right" vertical="center" wrapText="1"/>
    </xf>
    <xf numFmtId="176" fontId="12" fillId="0" borderId="10" xfId="0" applyNumberFormat="1" applyFont="1" applyFill="1" applyBorder="1" applyAlignment="1">
      <alignment horizontal="righ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78"/>
  <sheetViews>
    <sheetView tabSelected="1" view="pageBreakPreview" zoomScale="70" zoomScaleNormal="85" workbookViewId="0">
      <pane ySplit="5" topLeftCell="A6" activePane="bottomLeft" state="frozen"/>
      <selection pane="bottomLeft" activeCell="G19" sqref="G19"/>
    </sheetView>
  </sheetViews>
  <sheetFormatPr defaultColWidth="22.375" defaultRowHeight="30" customHeight="1" x14ac:dyDescent="0.15"/>
  <cols>
    <col min="1" max="1" width="16" style="3" customWidth="1"/>
    <col min="2" max="2" width="22.375" style="6" customWidth="1"/>
    <col min="3" max="3" width="27.25" style="6" customWidth="1"/>
    <col min="4" max="4" width="34.75" style="6" customWidth="1"/>
    <col min="5" max="5" width="15.875" style="6" customWidth="1"/>
    <col min="6" max="6" width="22.375" style="6" customWidth="1"/>
    <col min="7" max="7" width="28.5" style="6" customWidth="1"/>
    <col min="8" max="8" width="18.625" style="6" customWidth="1"/>
    <col min="9" max="9" width="24.25" style="6" customWidth="1"/>
    <col min="10" max="10" width="24.75" style="6" customWidth="1"/>
    <col min="11" max="208" width="22.375" style="6" customWidth="1"/>
    <col min="209" max="16384" width="22.375" style="7"/>
  </cols>
  <sheetData>
    <row r="1" spans="1:213" ht="24" customHeight="1" x14ac:dyDescent="0.15">
      <c r="A1" s="8" t="s">
        <v>111</v>
      </c>
    </row>
    <row r="2" spans="1:213" ht="38.1" customHeight="1" x14ac:dyDescent="0.15">
      <c r="A2" s="31" t="s">
        <v>0</v>
      </c>
      <c r="B2" s="31"/>
      <c r="C2" s="31"/>
      <c r="D2" s="31"/>
      <c r="E2" s="31"/>
      <c r="F2" s="31"/>
      <c r="G2" s="31"/>
      <c r="H2" s="32"/>
      <c r="I2" s="32"/>
      <c r="J2" s="32"/>
    </row>
    <row r="3" spans="1:213" s="1" customFormat="1" ht="21" customHeight="1" x14ac:dyDescent="0.15">
      <c r="C3" s="9" t="s">
        <v>106</v>
      </c>
      <c r="D3" s="9"/>
      <c r="J3" s="28" t="s">
        <v>1</v>
      </c>
    </row>
    <row r="4" spans="1:213" s="2" customFormat="1" ht="38.1" customHeight="1" x14ac:dyDescent="0.15">
      <c r="A4" s="36" t="s">
        <v>2</v>
      </c>
      <c r="B4" s="36" t="s">
        <v>3</v>
      </c>
      <c r="C4" s="40" t="s">
        <v>4</v>
      </c>
      <c r="D4" s="40" t="s">
        <v>5</v>
      </c>
      <c r="E4" s="41" t="s">
        <v>6</v>
      </c>
      <c r="F4" s="36" t="s">
        <v>7</v>
      </c>
      <c r="G4" s="38" t="s">
        <v>8</v>
      </c>
      <c r="H4" s="33" t="s">
        <v>9</v>
      </c>
      <c r="I4" s="34"/>
      <c r="J4" s="35"/>
    </row>
    <row r="5" spans="1:213" s="3" customFormat="1" ht="38.1" customHeight="1" x14ac:dyDescent="0.15">
      <c r="A5" s="36"/>
      <c r="B5" s="36"/>
      <c r="C5" s="40"/>
      <c r="D5" s="40"/>
      <c r="E5" s="42"/>
      <c r="F5" s="36"/>
      <c r="G5" s="39"/>
      <c r="H5" s="10" t="s">
        <v>10</v>
      </c>
      <c r="I5" s="10" t="s">
        <v>11</v>
      </c>
      <c r="J5" s="10" t="s">
        <v>12</v>
      </c>
    </row>
    <row r="6" spans="1:213" s="3" customFormat="1" ht="38.1" customHeight="1" x14ac:dyDescent="0.15">
      <c r="A6" s="36" t="s">
        <v>13</v>
      </c>
      <c r="B6" s="36"/>
      <c r="C6" s="36"/>
      <c r="D6" s="36"/>
      <c r="E6" s="36"/>
      <c r="F6" s="36"/>
      <c r="G6" s="36"/>
      <c r="H6" s="11">
        <f>+H7+H24+H44+H48+H57</f>
        <v>120468275.17</v>
      </c>
      <c r="I6" s="11">
        <f>+I7+I24+I44+I48+I57</f>
        <v>117476074.28</v>
      </c>
      <c r="J6" s="11">
        <f>+J7+J24+J44+J48+J57</f>
        <v>2992200.8899999997</v>
      </c>
    </row>
    <row r="7" spans="1:213" s="4" customFormat="1" ht="48" customHeight="1" x14ac:dyDescent="0.15">
      <c r="A7" s="12" t="s">
        <v>14</v>
      </c>
      <c r="B7" s="37" t="s">
        <v>15</v>
      </c>
      <c r="C7" s="37"/>
      <c r="D7" s="37"/>
      <c r="E7" s="37"/>
      <c r="F7" s="37"/>
      <c r="G7" s="37"/>
      <c r="H7" s="13">
        <f>+H12+H14+H20+H23</f>
        <v>5784836.2999999998</v>
      </c>
      <c r="I7" s="13">
        <f>+I12+I14+I20+I23</f>
        <v>5524042.8799999999</v>
      </c>
      <c r="J7" s="13">
        <f>+J12+J14+J20+J23</f>
        <v>260793.41999999993</v>
      </c>
    </row>
    <row r="8" spans="1:213" s="5" customFormat="1" ht="49.5" customHeight="1" x14ac:dyDescent="0.15">
      <c r="A8" s="14">
        <v>1</v>
      </c>
      <c r="B8" s="14" t="s">
        <v>16</v>
      </c>
      <c r="C8" s="14" t="s">
        <v>17</v>
      </c>
      <c r="D8" s="14" t="s">
        <v>18</v>
      </c>
      <c r="E8" s="14" t="s">
        <v>19</v>
      </c>
      <c r="F8" s="14" t="s">
        <v>20</v>
      </c>
      <c r="G8" s="14" t="s">
        <v>21</v>
      </c>
      <c r="H8" s="15">
        <v>33621.1</v>
      </c>
      <c r="I8" s="15">
        <v>383.65</v>
      </c>
      <c r="J8" s="15">
        <f t="shared" ref="J8:J19" si="0">H8-I8</f>
        <v>33237.449999999997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</row>
    <row r="9" spans="1:213" s="5" customFormat="1" ht="45" x14ac:dyDescent="0.15">
      <c r="A9" s="14">
        <v>2</v>
      </c>
      <c r="B9" s="14" t="s">
        <v>22</v>
      </c>
      <c r="C9" s="14" t="s">
        <v>22</v>
      </c>
      <c r="D9" s="14" t="s">
        <v>23</v>
      </c>
      <c r="E9" s="14" t="s">
        <v>19</v>
      </c>
      <c r="F9" s="14" t="s">
        <v>20</v>
      </c>
      <c r="G9" s="14" t="s">
        <v>21</v>
      </c>
      <c r="H9" s="15">
        <v>1333200</v>
      </c>
      <c r="I9" s="15">
        <v>1327714.29</v>
      </c>
      <c r="J9" s="15">
        <f t="shared" si="0"/>
        <v>5485.7099999999627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</row>
    <row r="10" spans="1:213" s="5" customFormat="1" ht="60" x14ac:dyDescent="0.15">
      <c r="A10" s="14">
        <v>3</v>
      </c>
      <c r="B10" s="14" t="s">
        <v>22</v>
      </c>
      <c r="C10" s="14" t="s">
        <v>22</v>
      </c>
      <c r="D10" s="14" t="s">
        <v>24</v>
      </c>
      <c r="E10" s="14" t="s">
        <v>19</v>
      </c>
      <c r="F10" s="14" t="s">
        <v>20</v>
      </c>
      <c r="G10" s="14" t="s">
        <v>21</v>
      </c>
      <c r="H10" s="15">
        <v>1479700</v>
      </c>
      <c r="I10" s="15">
        <v>1430696.43</v>
      </c>
      <c r="J10" s="15">
        <f t="shared" si="0"/>
        <v>49003.570000000065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</row>
    <row r="11" spans="1:213" s="5" customFormat="1" x14ac:dyDescent="0.15">
      <c r="A11" s="14">
        <v>4</v>
      </c>
      <c r="B11" s="14" t="s">
        <v>22</v>
      </c>
      <c r="C11" s="14" t="s">
        <v>22</v>
      </c>
      <c r="D11" s="14" t="s">
        <v>25</v>
      </c>
      <c r="E11" s="14" t="s">
        <v>19</v>
      </c>
      <c r="F11" s="14" t="s">
        <v>20</v>
      </c>
      <c r="G11" s="14" t="s">
        <v>21</v>
      </c>
      <c r="H11" s="15">
        <v>213280</v>
      </c>
      <c r="I11" s="15">
        <v>164570</v>
      </c>
      <c r="J11" s="15">
        <f t="shared" si="0"/>
        <v>48710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</row>
    <row r="12" spans="1:213" s="4" customFormat="1" ht="48" customHeight="1" x14ac:dyDescent="0.15">
      <c r="A12" s="33" t="s">
        <v>26</v>
      </c>
      <c r="B12" s="34"/>
      <c r="C12" s="34"/>
      <c r="D12" s="34"/>
      <c r="E12" s="34"/>
      <c r="F12" s="34"/>
      <c r="G12" s="35"/>
      <c r="H12" s="11">
        <f>+SUM(H8:H11)</f>
        <v>3059801.1</v>
      </c>
      <c r="I12" s="11">
        <f>+SUM(I8:I11)</f>
        <v>2923364.37</v>
      </c>
      <c r="J12" s="22">
        <f t="shared" si="0"/>
        <v>136436.72999999998</v>
      </c>
    </row>
    <row r="13" spans="1:213" s="3" customFormat="1" ht="59.1" customHeight="1" x14ac:dyDescent="0.15">
      <c r="A13" s="16">
        <v>1</v>
      </c>
      <c r="B13" s="16" t="s">
        <v>109</v>
      </c>
      <c r="C13" s="17" t="s">
        <v>27</v>
      </c>
      <c r="D13" s="16" t="s">
        <v>108</v>
      </c>
      <c r="E13" s="16" t="s">
        <v>28</v>
      </c>
      <c r="F13" s="14" t="s">
        <v>29</v>
      </c>
      <c r="G13" s="14" t="s">
        <v>30</v>
      </c>
      <c r="H13" s="18">
        <v>18000</v>
      </c>
      <c r="I13" s="18">
        <v>18000</v>
      </c>
      <c r="J13" s="15">
        <f t="shared" si="0"/>
        <v>0</v>
      </c>
    </row>
    <row r="14" spans="1:213" s="4" customFormat="1" ht="48" customHeight="1" x14ac:dyDescent="0.15">
      <c r="A14" s="36" t="s">
        <v>31</v>
      </c>
      <c r="B14" s="36"/>
      <c r="C14" s="36"/>
      <c r="D14" s="36"/>
      <c r="E14" s="36"/>
      <c r="F14" s="36"/>
      <c r="G14" s="36"/>
      <c r="H14" s="11">
        <f>H13</f>
        <v>18000</v>
      </c>
      <c r="I14" s="11">
        <f>I13</f>
        <v>18000</v>
      </c>
      <c r="J14" s="22">
        <f t="shared" si="0"/>
        <v>0</v>
      </c>
    </row>
    <row r="15" spans="1:213" ht="60" x14ac:dyDescent="0.15">
      <c r="A15" s="14">
        <v>1</v>
      </c>
      <c r="B15" s="14" t="s">
        <v>32</v>
      </c>
      <c r="C15" s="14" t="s">
        <v>114</v>
      </c>
      <c r="D15" s="14" t="s">
        <v>107</v>
      </c>
      <c r="E15" s="14" t="s">
        <v>33</v>
      </c>
      <c r="F15" s="14" t="s">
        <v>20</v>
      </c>
      <c r="G15" s="14" t="s">
        <v>21</v>
      </c>
      <c r="H15" s="15">
        <v>30000</v>
      </c>
      <c r="I15" s="15">
        <v>30000</v>
      </c>
      <c r="J15" s="15">
        <f t="shared" si="0"/>
        <v>0</v>
      </c>
    </row>
    <row r="16" spans="1:213" ht="45" x14ac:dyDescent="0.15">
      <c r="A16" s="14">
        <v>2</v>
      </c>
      <c r="B16" s="14" t="s">
        <v>115</v>
      </c>
      <c r="C16" s="14" t="s">
        <v>35</v>
      </c>
      <c r="D16" s="14" t="s">
        <v>36</v>
      </c>
      <c r="E16" s="14" t="s">
        <v>33</v>
      </c>
      <c r="F16" s="14" t="s">
        <v>20</v>
      </c>
      <c r="G16" s="19" t="s">
        <v>37</v>
      </c>
      <c r="H16" s="15">
        <v>743480.2</v>
      </c>
      <c r="I16" s="15">
        <v>743399.2</v>
      </c>
      <c r="J16" s="15">
        <f t="shared" si="0"/>
        <v>81</v>
      </c>
    </row>
    <row r="17" spans="1:208" x14ac:dyDescent="0.15">
      <c r="A17" s="14">
        <v>3</v>
      </c>
      <c r="B17" s="14" t="s">
        <v>34</v>
      </c>
      <c r="C17" s="14" t="s">
        <v>38</v>
      </c>
      <c r="D17" s="14" t="s">
        <v>39</v>
      </c>
      <c r="E17" s="14" t="s">
        <v>40</v>
      </c>
      <c r="F17" s="14" t="s">
        <v>20</v>
      </c>
      <c r="G17" s="14" t="s">
        <v>21</v>
      </c>
      <c r="H17" s="15">
        <v>81000</v>
      </c>
      <c r="I17" s="15">
        <v>80946</v>
      </c>
      <c r="J17" s="15">
        <f t="shared" ref="J17:J18" si="1">H17-I17</f>
        <v>54</v>
      </c>
    </row>
    <row r="18" spans="1:208" x14ac:dyDescent="0.15">
      <c r="A18" s="14">
        <v>4</v>
      </c>
      <c r="B18" s="14" t="s">
        <v>34</v>
      </c>
      <c r="C18" s="14" t="s">
        <v>105</v>
      </c>
      <c r="D18" s="14" t="s">
        <v>104</v>
      </c>
      <c r="E18" s="14" t="s">
        <v>40</v>
      </c>
      <c r="F18" s="14" t="s">
        <v>20</v>
      </c>
      <c r="G18" s="14" t="s">
        <v>21</v>
      </c>
      <c r="H18" s="15">
        <v>37600</v>
      </c>
      <c r="I18" s="15">
        <v>0</v>
      </c>
      <c r="J18" s="15">
        <f t="shared" si="1"/>
        <v>37600</v>
      </c>
    </row>
    <row r="19" spans="1:208" x14ac:dyDescent="0.15">
      <c r="A19" s="14">
        <v>5</v>
      </c>
      <c r="B19" s="16" t="s">
        <v>109</v>
      </c>
      <c r="C19" s="14" t="s">
        <v>41</v>
      </c>
      <c r="D19" s="14" t="s">
        <v>41</v>
      </c>
      <c r="E19" s="14" t="s">
        <v>40</v>
      </c>
      <c r="F19" s="14" t="s">
        <v>29</v>
      </c>
      <c r="G19" s="14" t="s">
        <v>37</v>
      </c>
      <c r="H19" s="15">
        <v>590855</v>
      </c>
      <c r="I19" s="15">
        <v>585288.30000000005</v>
      </c>
      <c r="J19" s="15">
        <f t="shared" si="0"/>
        <v>5566.6999999999534</v>
      </c>
    </row>
    <row r="20" spans="1:208" ht="38.1" customHeight="1" x14ac:dyDescent="0.15">
      <c r="A20" s="46" t="s">
        <v>42</v>
      </c>
      <c r="B20" s="47"/>
      <c r="C20" s="47"/>
      <c r="D20" s="47"/>
      <c r="E20" s="47"/>
      <c r="F20" s="48"/>
      <c r="G20" s="49"/>
      <c r="H20" s="20">
        <f>SUM(H15:H19)</f>
        <v>1482935.2</v>
      </c>
      <c r="I20" s="20">
        <f>SUM(I15:I19)</f>
        <v>1439633.5</v>
      </c>
      <c r="J20" s="20">
        <f>SUM(J15:J19)</f>
        <v>43301.699999999953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</row>
    <row r="21" spans="1:208" s="4" customFormat="1" ht="38.1" customHeight="1" x14ac:dyDescent="0.15">
      <c r="A21" s="21">
        <v>1</v>
      </c>
      <c r="B21" s="14" t="s">
        <v>43</v>
      </c>
      <c r="C21" s="14" t="s">
        <v>44</v>
      </c>
      <c r="D21" s="21" t="s">
        <v>45</v>
      </c>
      <c r="E21" s="21" t="s">
        <v>46</v>
      </c>
      <c r="F21" s="14" t="s">
        <v>21</v>
      </c>
      <c r="G21" s="21" t="s">
        <v>21</v>
      </c>
      <c r="H21" s="15">
        <v>1158100</v>
      </c>
      <c r="I21" s="15">
        <v>1083045.01</v>
      </c>
      <c r="J21" s="15">
        <f>+H21-I21</f>
        <v>75054.989999999991</v>
      </c>
    </row>
    <row r="22" spans="1:208" s="3" customFormat="1" ht="38.1" customHeight="1" x14ac:dyDescent="0.15">
      <c r="A22" s="19">
        <v>2</v>
      </c>
      <c r="B22" s="14" t="s">
        <v>43</v>
      </c>
      <c r="C22" s="14" t="s">
        <v>44</v>
      </c>
      <c r="D22" s="19" t="s">
        <v>47</v>
      </c>
      <c r="E22" s="19" t="s">
        <v>46</v>
      </c>
      <c r="F22" s="19" t="s">
        <v>21</v>
      </c>
      <c r="G22" s="19" t="s">
        <v>30</v>
      </c>
      <c r="H22" s="15">
        <v>66000</v>
      </c>
      <c r="I22" s="15">
        <v>60000</v>
      </c>
      <c r="J22" s="15">
        <f>+H22-I22</f>
        <v>6000</v>
      </c>
    </row>
    <row r="23" spans="1:208" ht="38.1" customHeight="1" x14ac:dyDescent="0.15">
      <c r="A23" s="36" t="s">
        <v>48</v>
      </c>
      <c r="B23" s="36"/>
      <c r="C23" s="36"/>
      <c r="D23" s="36"/>
      <c r="E23" s="36"/>
      <c r="F23" s="36"/>
      <c r="G23" s="36"/>
      <c r="H23" s="22">
        <f>SUM(H21:H22)</f>
        <v>1224100</v>
      </c>
      <c r="I23" s="22">
        <f>SUM(I21:I22)</f>
        <v>1143045.01</v>
      </c>
      <c r="J23" s="22">
        <f>SUM(J21:J22)</f>
        <v>81054.989999999991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</row>
    <row r="24" spans="1:208" s="4" customFormat="1" ht="48.75" customHeight="1" x14ac:dyDescent="0.15">
      <c r="A24" s="23" t="s">
        <v>49</v>
      </c>
      <c r="B24" s="37" t="s">
        <v>15</v>
      </c>
      <c r="C24" s="37"/>
      <c r="D24" s="37"/>
      <c r="E24" s="37"/>
      <c r="F24" s="37"/>
      <c r="G24" s="37"/>
      <c r="H24" s="13">
        <f>+H38+H43</f>
        <v>80347638.870000005</v>
      </c>
      <c r="I24" s="13">
        <f>+I38+I43</f>
        <v>77897870.980000004</v>
      </c>
      <c r="J24" s="13">
        <f>+J38+J43</f>
        <v>2449767.8899999997</v>
      </c>
    </row>
    <row r="25" spans="1:208" ht="80.099999999999994" customHeight="1" x14ac:dyDescent="0.15">
      <c r="A25" s="14">
        <v>1</v>
      </c>
      <c r="B25" s="14" t="s">
        <v>50</v>
      </c>
      <c r="C25" s="24" t="s">
        <v>50</v>
      </c>
      <c r="D25" s="24" t="s">
        <v>51</v>
      </c>
      <c r="E25" s="14" t="s">
        <v>40</v>
      </c>
      <c r="F25" s="14" t="s">
        <v>20</v>
      </c>
      <c r="G25" s="19" t="s">
        <v>37</v>
      </c>
      <c r="H25" s="15">
        <v>15000000</v>
      </c>
      <c r="I25" s="15">
        <v>15000000</v>
      </c>
      <c r="J25" s="15">
        <f t="shared" ref="J25:J37" si="2">+H25-I25</f>
        <v>0</v>
      </c>
    </row>
    <row r="26" spans="1:208" ht="28.5" customHeight="1" x14ac:dyDescent="0.15">
      <c r="A26" s="14">
        <v>2</v>
      </c>
      <c r="B26" s="24" t="s">
        <v>52</v>
      </c>
      <c r="C26" s="24" t="s">
        <v>52</v>
      </c>
      <c r="D26" s="24" t="s">
        <v>53</v>
      </c>
      <c r="E26" s="14" t="s">
        <v>54</v>
      </c>
      <c r="F26" s="14" t="s">
        <v>20</v>
      </c>
      <c r="G26" s="14" t="s">
        <v>37</v>
      </c>
      <c r="H26" s="15">
        <v>163632.65</v>
      </c>
      <c r="I26" s="15">
        <v>163632.65</v>
      </c>
      <c r="J26" s="15">
        <f t="shared" si="2"/>
        <v>0</v>
      </c>
    </row>
    <row r="27" spans="1:208" ht="28.5" customHeight="1" x14ac:dyDescent="0.15">
      <c r="A27" s="14">
        <v>3</v>
      </c>
      <c r="B27" s="24" t="s">
        <v>52</v>
      </c>
      <c r="C27" s="24" t="s">
        <v>52</v>
      </c>
      <c r="D27" s="24" t="s">
        <v>53</v>
      </c>
      <c r="E27" s="14" t="s">
        <v>54</v>
      </c>
      <c r="F27" s="14" t="s">
        <v>20</v>
      </c>
      <c r="G27" s="14" t="s">
        <v>37</v>
      </c>
      <c r="H27" s="15">
        <v>7617.66</v>
      </c>
      <c r="I27" s="15">
        <v>7617.66</v>
      </c>
      <c r="J27" s="15">
        <f t="shared" si="2"/>
        <v>0</v>
      </c>
    </row>
    <row r="28" spans="1:208" ht="28.5" customHeight="1" x14ac:dyDescent="0.15">
      <c r="A28" s="14">
        <v>4</v>
      </c>
      <c r="B28" s="14" t="s">
        <v>55</v>
      </c>
      <c r="C28" s="24" t="s">
        <v>56</v>
      </c>
      <c r="D28" s="24" t="s">
        <v>57</v>
      </c>
      <c r="E28" s="14" t="s">
        <v>33</v>
      </c>
      <c r="F28" s="14" t="s">
        <v>20</v>
      </c>
      <c r="G28" s="14" t="s">
        <v>37</v>
      </c>
      <c r="H28" s="15">
        <v>250000</v>
      </c>
      <c r="I28" s="15">
        <v>250000</v>
      </c>
      <c r="J28" s="15">
        <f t="shared" si="2"/>
        <v>0</v>
      </c>
    </row>
    <row r="29" spans="1:208" ht="28.5" customHeight="1" x14ac:dyDescent="0.15">
      <c r="A29" s="14">
        <v>5</v>
      </c>
      <c r="B29" s="14" t="s">
        <v>55</v>
      </c>
      <c r="C29" s="24" t="s">
        <v>58</v>
      </c>
      <c r="D29" s="24" t="s">
        <v>59</v>
      </c>
      <c r="E29" s="14" t="s">
        <v>33</v>
      </c>
      <c r="F29" s="14" t="s">
        <v>20</v>
      </c>
      <c r="G29" s="19" t="s">
        <v>37</v>
      </c>
      <c r="H29" s="15">
        <v>456000</v>
      </c>
      <c r="I29" s="15">
        <v>456000</v>
      </c>
      <c r="J29" s="15">
        <f t="shared" si="2"/>
        <v>0</v>
      </c>
    </row>
    <row r="30" spans="1:208" ht="28.5" customHeight="1" x14ac:dyDescent="0.15">
      <c r="A30" s="14">
        <v>6</v>
      </c>
      <c r="B30" s="24" t="s">
        <v>60</v>
      </c>
      <c r="C30" s="24" t="s">
        <v>60</v>
      </c>
      <c r="D30" s="24" t="s">
        <v>61</v>
      </c>
      <c r="E30" s="14" t="s">
        <v>54</v>
      </c>
      <c r="F30" s="14" t="s">
        <v>20</v>
      </c>
      <c r="G30" s="19" t="s">
        <v>62</v>
      </c>
      <c r="H30" s="15">
        <v>3174678.26</v>
      </c>
      <c r="I30" s="15">
        <v>3174678.26</v>
      </c>
      <c r="J30" s="15">
        <f t="shared" si="2"/>
        <v>0</v>
      </c>
    </row>
    <row r="31" spans="1:208" ht="28.5" customHeight="1" x14ac:dyDescent="0.15">
      <c r="A31" s="14">
        <v>7</v>
      </c>
      <c r="B31" s="24" t="s">
        <v>60</v>
      </c>
      <c r="C31" s="24" t="s">
        <v>60</v>
      </c>
      <c r="D31" s="24" t="s">
        <v>63</v>
      </c>
      <c r="E31" s="14" t="s">
        <v>54</v>
      </c>
      <c r="F31" s="14" t="s">
        <v>20</v>
      </c>
      <c r="G31" s="19" t="s">
        <v>62</v>
      </c>
      <c r="H31" s="15">
        <v>1478942.3</v>
      </c>
      <c r="I31" s="15">
        <v>1478942.3</v>
      </c>
      <c r="J31" s="15">
        <f t="shared" si="2"/>
        <v>0</v>
      </c>
    </row>
    <row r="32" spans="1:208" ht="28.5" customHeight="1" x14ac:dyDescent="0.15">
      <c r="A32" s="14">
        <v>8</v>
      </c>
      <c r="B32" s="14" t="s">
        <v>110</v>
      </c>
      <c r="C32" s="24" t="s">
        <v>64</v>
      </c>
      <c r="D32" s="24" t="s">
        <v>65</v>
      </c>
      <c r="E32" s="14" t="s">
        <v>40</v>
      </c>
      <c r="F32" s="14" t="s">
        <v>20</v>
      </c>
      <c r="G32" s="19" t="s">
        <v>62</v>
      </c>
      <c r="H32" s="15">
        <v>200000</v>
      </c>
      <c r="I32" s="15">
        <v>200000</v>
      </c>
      <c r="J32" s="15">
        <f t="shared" si="2"/>
        <v>0</v>
      </c>
    </row>
    <row r="33" spans="1:213" ht="28.5" customHeight="1" x14ac:dyDescent="0.15">
      <c r="A33" s="14">
        <v>9</v>
      </c>
      <c r="B33" s="14" t="s">
        <v>50</v>
      </c>
      <c r="C33" s="24" t="s">
        <v>50</v>
      </c>
      <c r="D33" s="24" t="s">
        <v>66</v>
      </c>
      <c r="E33" s="14" t="s">
        <v>40</v>
      </c>
      <c r="F33" s="14" t="s">
        <v>20</v>
      </c>
      <c r="G33" s="14" t="s">
        <v>37</v>
      </c>
      <c r="H33" s="15">
        <v>30000000</v>
      </c>
      <c r="I33" s="15">
        <v>30000000</v>
      </c>
      <c r="J33" s="15">
        <f t="shared" ref="J33:J36" si="3">+H33-I33</f>
        <v>0</v>
      </c>
    </row>
    <row r="34" spans="1:213" ht="28.5" customHeight="1" x14ac:dyDescent="0.15">
      <c r="A34" s="14">
        <v>10</v>
      </c>
      <c r="B34" s="14" t="s">
        <v>50</v>
      </c>
      <c r="C34" s="24" t="s">
        <v>50</v>
      </c>
      <c r="D34" s="24" t="s">
        <v>67</v>
      </c>
      <c r="E34" s="14" t="s">
        <v>40</v>
      </c>
      <c r="F34" s="14" t="s">
        <v>20</v>
      </c>
      <c r="G34" s="14" t="s">
        <v>37</v>
      </c>
      <c r="H34" s="15">
        <v>17000000</v>
      </c>
      <c r="I34" s="15">
        <v>17000000</v>
      </c>
      <c r="J34" s="15">
        <f t="shared" si="3"/>
        <v>0</v>
      </c>
    </row>
    <row r="35" spans="1:213" ht="28.5" customHeight="1" x14ac:dyDescent="0.15">
      <c r="A35" s="14">
        <v>11</v>
      </c>
      <c r="B35" s="14" t="s">
        <v>50</v>
      </c>
      <c r="C35" s="24" t="s">
        <v>50</v>
      </c>
      <c r="D35" s="24" t="s">
        <v>112</v>
      </c>
      <c r="E35" s="14" t="s">
        <v>40</v>
      </c>
      <c r="F35" s="14" t="s">
        <v>20</v>
      </c>
      <c r="G35" s="14" t="s">
        <v>37</v>
      </c>
      <c r="H35" s="15">
        <v>1520000</v>
      </c>
      <c r="I35" s="15">
        <v>0</v>
      </c>
      <c r="J35" s="15">
        <f t="shared" si="3"/>
        <v>1520000</v>
      </c>
    </row>
    <row r="36" spans="1:213" ht="28.5" customHeight="1" x14ac:dyDescent="0.15">
      <c r="A36" s="14">
        <v>12</v>
      </c>
      <c r="B36" s="14" t="s">
        <v>50</v>
      </c>
      <c r="C36" s="24" t="s">
        <v>50</v>
      </c>
      <c r="D36" s="24" t="s">
        <v>112</v>
      </c>
      <c r="E36" s="14" t="s">
        <v>40</v>
      </c>
      <c r="F36" s="14" t="s">
        <v>20</v>
      </c>
      <c r="G36" s="14" t="s">
        <v>62</v>
      </c>
      <c r="H36" s="15">
        <v>750000</v>
      </c>
      <c r="I36" s="15">
        <v>0</v>
      </c>
      <c r="J36" s="15">
        <f t="shared" si="3"/>
        <v>750000</v>
      </c>
    </row>
    <row r="37" spans="1:213" ht="28.5" customHeight="1" x14ac:dyDescent="0.15">
      <c r="A37" s="14">
        <v>13</v>
      </c>
      <c r="B37" s="14" t="s">
        <v>50</v>
      </c>
      <c r="C37" s="24" t="s">
        <v>50</v>
      </c>
      <c r="D37" s="24" t="s">
        <v>113</v>
      </c>
      <c r="E37" s="14" t="s">
        <v>40</v>
      </c>
      <c r="F37" s="14" t="s">
        <v>20</v>
      </c>
      <c r="G37" s="14" t="s">
        <v>62</v>
      </c>
      <c r="H37" s="15">
        <v>1000000</v>
      </c>
      <c r="I37" s="15">
        <v>1000000</v>
      </c>
      <c r="J37" s="15">
        <f t="shared" si="2"/>
        <v>0</v>
      </c>
    </row>
    <row r="38" spans="1:213" ht="38.1" customHeight="1" x14ac:dyDescent="0.15">
      <c r="A38" s="46" t="s">
        <v>42</v>
      </c>
      <c r="B38" s="47"/>
      <c r="C38" s="47"/>
      <c r="D38" s="47"/>
      <c r="E38" s="47"/>
      <c r="F38" s="47"/>
      <c r="G38" s="49"/>
      <c r="H38" s="20">
        <f>SUM(H25:H37)</f>
        <v>71000870.870000005</v>
      </c>
      <c r="I38" s="20">
        <f>SUM(I25:I37)</f>
        <v>68730870.870000005</v>
      </c>
      <c r="J38" s="20">
        <f>SUM(J25:J37)</f>
        <v>2270000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</row>
    <row r="39" spans="1:213" s="3" customFormat="1" ht="38.1" customHeight="1" x14ac:dyDescent="0.15">
      <c r="A39" s="14">
        <v>1</v>
      </c>
      <c r="B39" s="14" t="s">
        <v>50</v>
      </c>
      <c r="C39" s="14" t="s">
        <v>50</v>
      </c>
      <c r="D39" s="14" t="s">
        <v>68</v>
      </c>
      <c r="E39" s="14" t="s">
        <v>46</v>
      </c>
      <c r="F39" s="14" t="s">
        <v>69</v>
      </c>
      <c r="G39" s="19" t="s">
        <v>70</v>
      </c>
      <c r="H39" s="15">
        <v>3061768</v>
      </c>
      <c r="I39" s="15">
        <f>2996482.47+49582</f>
        <v>3046064.47</v>
      </c>
      <c r="J39" s="15">
        <f>+H39-I39</f>
        <v>15703.529999999795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7"/>
      <c r="HB39" s="7"/>
      <c r="HC39" s="7"/>
      <c r="HD39" s="7"/>
      <c r="HE39" s="7"/>
    </row>
    <row r="40" spans="1:213" s="3" customFormat="1" ht="38.1" customHeight="1" x14ac:dyDescent="0.15">
      <c r="A40" s="14">
        <v>2</v>
      </c>
      <c r="B40" s="14" t="s">
        <v>50</v>
      </c>
      <c r="C40" s="14" t="s">
        <v>50</v>
      </c>
      <c r="D40" s="14" t="s">
        <v>71</v>
      </c>
      <c r="E40" s="14" t="s">
        <v>46</v>
      </c>
      <c r="F40" s="14" t="s">
        <v>69</v>
      </c>
      <c r="G40" s="14" t="s">
        <v>70</v>
      </c>
      <c r="H40" s="15">
        <v>6150000</v>
      </c>
      <c r="I40" s="15">
        <f>5850789.4+165418.85</f>
        <v>6016208.25</v>
      </c>
      <c r="J40" s="15">
        <f>+H40-I40</f>
        <v>133791.75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7"/>
      <c r="HB40" s="7"/>
      <c r="HC40" s="7"/>
      <c r="HD40" s="7"/>
      <c r="HE40" s="7"/>
    </row>
    <row r="41" spans="1:213" s="4" customFormat="1" ht="38.1" customHeight="1" x14ac:dyDescent="0.15">
      <c r="A41" s="21">
        <v>3</v>
      </c>
      <c r="B41" s="14" t="s">
        <v>50</v>
      </c>
      <c r="C41" s="14" t="s">
        <v>50</v>
      </c>
      <c r="D41" s="21" t="s">
        <v>45</v>
      </c>
      <c r="E41" s="21" t="s">
        <v>46</v>
      </c>
      <c r="F41" s="14" t="s">
        <v>69</v>
      </c>
      <c r="G41" s="14" t="s">
        <v>62</v>
      </c>
      <c r="H41" s="15">
        <v>15000</v>
      </c>
      <c r="I41" s="15">
        <v>15000</v>
      </c>
      <c r="J41" s="15">
        <f>+H41-I41</f>
        <v>0</v>
      </c>
    </row>
    <row r="42" spans="1:213" s="3" customFormat="1" ht="38.1" customHeight="1" x14ac:dyDescent="0.15">
      <c r="A42" s="14">
        <v>4</v>
      </c>
      <c r="B42" s="25" t="s">
        <v>72</v>
      </c>
      <c r="C42" s="25" t="s">
        <v>72</v>
      </c>
      <c r="D42" s="25" t="s">
        <v>72</v>
      </c>
      <c r="E42" s="14" t="s">
        <v>46</v>
      </c>
      <c r="F42" s="14" t="s">
        <v>69</v>
      </c>
      <c r="G42" s="19" t="s">
        <v>73</v>
      </c>
      <c r="H42" s="15">
        <v>120000</v>
      </c>
      <c r="I42" s="15">
        <v>89727.39</v>
      </c>
      <c r="J42" s="15">
        <f>+H42-I42</f>
        <v>30272.61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7"/>
      <c r="HB42" s="7"/>
      <c r="HC42" s="7"/>
      <c r="HD42" s="7"/>
      <c r="HE42" s="7"/>
    </row>
    <row r="43" spans="1:213" s="3" customFormat="1" ht="38.1" customHeight="1" x14ac:dyDescent="0.15">
      <c r="A43" s="33" t="s">
        <v>48</v>
      </c>
      <c r="B43" s="34"/>
      <c r="C43" s="34"/>
      <c r="D43" s="34"/>
      <c r="E43" s="34"/>
      <c r="F43" s="34"/>
      <c r="G43" s="35"/>
      <c r="H43" s="22">
        <f>SUM(H39:H42)</f>
        <v>9346768</v>
      </c>
      <c r="I43" s="22">
        <f>SUM(I39:I42)</f>
        <v>9167000.1100000013</v>
      </c>
      <c r="J43" s="22">
        <f>SUM(J39:J42)</f>
        <v>179767.88999999978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</row>
    <row r="44" spans="1:213" s="4" customFormat="1" ht="59.25" customHeight="1" x14ac:dyDescent="0.15">
      <c r="A44" s="12" t="s">
        <v>74</v>
      </c>
      <c r="B44" s="37" t="s">
        <v>15</v>
      </c>
      <c r="C44" s="37"/>
      <c r="D44" s="37"/>
      <c r="E44" s="37"/>
      <c r="F44" s="37"/>
      <c r="G44" s="37"/>
      <c r="H44" s="13">
        <f>+SUM(H47)</f>
        <v>23350000</v>
      </c>
      <c r="I44" s="13">
        <f>+SUM(I47)</f>
        <v>23350000</v>
      </c>
      <c r="J44" s="13">
        <f>+SUM(J47)</f>
        <v>0</v>
      </c>
    </row>
    <row r="45" spans="1:213" s="3" customFormat="1" ht="59.25" customHeight="1" x14ac:dyDescent="0.15">
      <c r="A45" s="14">
        <v>1</v>
      </c>
      <c r="B45" s="14" t="s">
        <v>75</v>
      </c>
      <c r="C45" s="14" t="s">
        <v>76</v>
      </c>
      <c r="D45" s="14" t="s">
        <v>77</v>
      </c>
      <c r="E45" s="14" t="s">
        <v>46</v>
      </c>
      <c r="F45" s="14" t="s">
        <v>21</v>
      </c>
      <c r="G45" s="14" t="s">
        <v>21</v>
      </c>
      <c r="H45" s="15">
        <v>22850000</v>
      </c>
      <c r="I45" s="15">
        <v>22850000</v>
      </c>
      <c r="J45" s="15">
        <f>+H45-I45</f>
        <v>0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7"/>
      <c r="HB45" s="7"/>
      <c r="HC45" s="7"/>
      <c r="HD45" s="7"/>
      <c r="HE45" s="7"/>
    </row>
    <row r="46" spans="1:213" s="3" customFormat="1" ht="59.25" customHeight="1" x14ac:dyDescent="0.15">
      <c r="A46" s="14">
        <v>2</v>
      </c>
      <c r="B46" s="14" t="s">
        <v>75</v>
      </c>
      <c r="C46" s="14" t="s">
        <v>78</v>
      </c>
      <c r="D46" s="14" t="s">
        <v>79</v>
      </c>
      <c r="E46" s="14" t="s">
        <v>46</v>
      </c>
      <c r="F46" s="14" t="s">
        <v>69</v>
      </c>
      <c r="G46" s="19" t="s">
        <v>37</v>
      </c>
      <c r="H46" s="15">
        <v>500000</v>
      </c>
      <c r="I46" s="15">
        <v>500000</v>
      </c>
      <c r="J46" s="15">
        <f t="shared" ref="J46" si="4">+H46-I46</f>
        <v>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7"/>
      <c r="HB46" s="7"/>
      <c r="HC46" s="7"/>
      <c r="HD46" s="7"/>
      <c r="HE46" s="7"/>
    </row>
    <row r="47" spans="1:213" s="3" customFormat="1" ht="38.1" customHeight="1" x14ac:dyDescent="0.15">
      <c r="A47" s="33" t="s">
        <v>48</v>
      </c>
      <c r="B47" s="34"/>
      <c r="C47" s="34"/>
      <c r="D47" s="34"/>
      <c r="E47" s="34"/>
      <c r="F47" s="34"/>
      <c r="G47" s="35"/>
      <c r="H47" s="22">
        <f>SUM(H45:H46)</f>
        <v>23350000</v>
      </c>
      <c r="I47" s="22">
        <f>SUM(I45:I46)</f>
        <v>23350000</v>
      </c>
      <c r="J47" s="22">
        <f>SUM(J45:J46)</f>
        <v>0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</row>
    <row r="48" spans="1:213" s="4" customFormat="1" ht="47.25" customHeight="1" x14ac:dyDescent="0.15">
      <c r="A48" s="12" t="s">
        <v>80</v>
      </c>
      <c r="B48" s="37" t="s">
        <v>15</v>
      </c>
      <c r="C48" s="37"/>
      <c r="D48" s="37"/>
      <c r="E48" s="37"/>
      <c r="F48" s="37"/>
      <c r="G48" s="37"/>
      <c r="H48" s="13">
        <f>H50+H56</f>
        <v>6667000</v>
      </c>
      <c r="I48" s="13">
        <f>I50+I56</f>
        <v>6543102.2599999998</v>
      </c>
      <c r="J48" s="13">
        <f>J50+J56</f>
        <v>123897.74000000022</v>
      </c>
    </row>
    <row r="49" spans="1:208" s="3" customFormat="1" ht="47.25" customHeight="1" x14ac:dyDescent="0.15">
      <c r="A49" s="16">
        <v>1</v>
      </c>
      <c r="B49" s="14" t="s">
        <v>81</v>
      </c>
      <c r="C49" s="14" t="s">
        <v>81</v>
      </c>
      <c r="D49" s="14" t="s">
        <v>82</v>
      </c>
      <c r="E49" s="16" t="s">
        <v>19</v>
      </c>
      <c r="F49" s="14" t="s">
        <v>83</v>
      </c>
      <c r="G49" s="14" t="s">
        <v>84</v>
      </c>
      <c r="H49" s="18">
        <v>50000</v>
      </c>
      <c r="I49" s="18">
        <v>50000</v>
      </c>
      <c r="J49" s="29">
        <f>H49-I49</f>
        <v>0</v>
      </c>
    </row>
    <row r="50" spans="1:208" s="3" customFormat="1" ht="47.25" customHeight="1" x14ac:dyDescent="0.15">
      <c r="A50" s="43" t="s">
        <v>26</v>
      </c>
      <c r="B50" s="44"/>
      <c r="C50" s="44"/>
      <c r="D50" s="44"/>
      <c r="E50" s="44"/>
      <c r="F50" s="44"/>
      <c r="G50" s="45"/>
      <c r="H50" s="26">
        <f>H49</f>
        <v>50000</v>
      </c>
      <c r="I50" s="26">
        <f>I49</f>
        <v>50000</v>
      </c>
      <c r="J50" s="26">
        <f>J49</f>
        <v>0</v>
      </c>
    </row>
    <row r="51" spans="1:208" s="3" customFormat="1" ht="38.1" customHeight="1" x14ac:dyDescent="0.15">
      <c r="A51" s="14">
        <v>1</v>
      </c>
      <c r="B51" s="14" t="s">
        <v>85</v>
      </c>
      <c r="C51" s="14" t="s">
        <v>86</v>
      </c>
      <c r="D51" s="14" t="s">
        <v>87</v>
      </c>
      <c r="E51" s="14" t="s">
        <v>46</v>
      </c>
      <c r="F51" s="14" t="s">
        <v>83</v>
      </c>
      <c r="G51" s="14" t="s">
        <v>84</v>
      </c>
      <c r="H51" s="50">
        <v>6000000</v>
      </c>
      <c r="I51" s="15">
        <v>1329000</v>
      </c>
      <c r="J51" s="50">
        <f>+H51-I51-I52-I53</f>
        <v>4143.7400000002235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</row>
    <row r="52" spans="1:208" s="3" customFormat="1" ht="38.1" customHeight="1" x14ac:dyDescent="0.15">
      <c r="A52" s="16">
        <v>2</v>
      </c>
      <c r="B52" s="14" t="s">
        <v>85</v>
      </c>
      <c r="C52" s="14" t="s">
        <v>88</v>
      </c>
      <c r="D52" s="14" t="s">
        <v>87</v>
      </c>
      <c r="E52" s="14" t="s">
        <v>46</v>
      </c>
      <c r="F52" s="14" t="s">
        <v>83</v>
      </c>
      <c r="G52" s="14" t="s">
        <v>84</v>
      </c>
      <c r="H52" s="51"/>
      <c r="I52" s="15">
        <v>2755410.82</v>
      </c>
      <c r="J52" s="51"/>
    </row>
    <row r="53" spans="1:208" s="3" customFormat="1" ht="38.1" customHeight="1" x14ac:dyDescent="0.15">
      <c r="A53" s="16">
        <v>3</v>
      </c>
      <c r="B53" s="25" t="s">
        <v>89</v>
      </c>
      <c r="C53" s="14" t="s">
        <v>90</v>
      </c>
      <c r="D53" s="14" t="s">
        <v>87</v>
      </c>
      <c r="E53" s="14" t="s">
        <v>46</v>
      </c>
      <c r="F53" s="14" t="s">
        <v>83</v>
      </c>
      <c r="G53" s="14" t="s">
        <v>84</v>
      </c>
      <c r="H53" s="52"/>
      <c r="I53" s="30">
        <v>1911445.44</v>
      </c>
      <c r="J53" s="51"/>
    </row>
    <row r="54" spans="1:208" s="3" customFormat="1" ht="38.1" customHeight="1" x14ac:dyDescent="0.15">
      <c r="A54" s="16">
        <v>4</v>
      </c>
      <c r="B54" s="25" t="s">
        <v>91</v>
      </c>
      <c r="C54" s="14" t="s">
        <v>91</v>
      </c>
      <c r="D54" s="14" t="s">
        <v>92</v>
      </c>
      <c r="E54" s="14" t="s">
        <v>46</v>
      </c>
      <c r="F54" s="14" t="s">
        <v>83</v>
      </c>
      <c r="G54" s="14" t="s">
        <v>93</v>
      </c>
      <c r="H54" s="15">
        <v>117000</v>
      </c>
      <c r="I54" s="15">
        <v>106712</v>
      </c>
      <c r="J54" s="29">
        <f>H54-I54</f>
        <v>10288</v>
      </c>
    </row>
    <row r="55" spans="1:208" s="3" customFormat="1" ht="38.1" customHeight="1" x14ac:dyDescent="0.15">
      <c r="A55" s="16">
        <v>5</v>
      </c>
      <c r="B55" s="14" t="s">
        <v>85</v>
      </c>
      <c r="C55" s="14" t="s">
        <v>94</v>
      </c>
      <c r="D55" s="14" t="s">
        <v>95</v>
      </c>
      <c r="E55" s="14" t="s">
        <v>46</v>
      </c>
      <c r="F55" s="14" t="s">
        <v>69</v>
      </c>
      <c r="G55" s="19" t="s">
        <v>37</v>
      </c>
      <c r="H55" s="15">
        <v>500000</v>
      </c>
      <c r="I55" s="15">
        <v>390534</v>
      </c>
      <c r="J55" s="29">
        <f>H55-I55</f>
        <v>109466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</row>
    <row r="56" spans="1:208" s="3" customFormat="1" ht="38.1" customHeight="1" x14ac:dyDescent="0.15">
      <c r="A56" s="33" t="s">
        <v>48</v>
      </c>
      <c r="B56" s="34"/>
      <c r="C56" s="34"/>
      <c r="D56" s="34"/>
      <c r="E56" s="34"/>
      <c r="F56" s="34"/>
      <c r="G56" s="35"/>
      <c r="H56" s="22">
        <f>SUM(H51:H55)</f>
        <v>6617000</v>
      </c>
      <c r="I56" s="22">
        <f>SUM(I51:I55)</f>
        <v>6493102.2599999998</v>
      </c>
      <c r="J56" s="22">
        <f>SUM(J51:J55)</f>
        <v>123897.74000000022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</row>
    <row r="57" spans="1:208" s="4" customFormat="1" ht="59.25" customHeight="1" x14ac:dyDescent="0.15">
      <c r="A57" s="12" t="s">
        <v>96</v>
      </c>
      <c r="B57" s="53" t="s">
        <v>15</v>
      </c>
      <c r="C57" s="54"/>
      <c r="D57" s="54"/>
      <c r="E57" s="54"/>
      <c r="F57" s="54"/>
      <c r="G57" s="55"/>
      <c r="H57" s="13">
        <f>H61</f>
        <v>4318800</v>
      </c>
      <c r="I57" s="13">
        <f>I61</f>
        <v>4161058.16</v>
      </c>
      <c r="J57" s="13">
        <f>J61</f>
        <v>157741.83999999985</v>
      </c>
    </row>
    <row r="58" spans="1:208" s="3" customFormat="1" ht="38.1" customHeight="1" x14ac:dyDescent="0.15">
      <c r="A58" s="14">
        <v>1</v>
      </c>
      <c r="B58" s="14" t="s">
        <v>97</v>
      </c>
      <c r="C58" s="14" t="s">
        <v>97</v>
      </c>
      <c r="D58" s="14" t="s">
        <v>98</v>
      </c>
      <c r="E58" s="14" t="s">
        <v>46</v>
      </c>
      <c r="F58" s="14" t="s">
        <v>83</v>
      </c>
      <c r="G58" s="14" t="s">
        <v>83</v>
      </c>
      <c r="H58" s="15">
        <v>250000</v>
      </c>
      <c r="I58" s="15">
        <v>244075</v>
      </c>
      <c r="J58" s="15">
        <f>+H58-I58</f>
        <v>5925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</row>
    <row r="59" spans="1:208" s="3" customFormat="1" ht="38.1" customHeight="1" x14ac:dyDescent="0.15">
      <c r="A59" s="14">
        <v>2</v>
      </c>
      <c r="B59" s="14" t="s">
        <v>99</v>
      </c>
      <c r="C59" s="14" t="s">
        <v>99</v>
      </c>
      <c r="D59" s="14" t="s">
        <v>100</v>
      </c>
      <c r="E59" s="14" t="s">
        <v>46</v>
      </c>
      <c r="F59" s="14" t="s">
        <v>101</v>
      </c>
      <c r="G59" s="14" t="s">
        <v>101</v>
      </c>
      <c r="H59" s="15">
        <v>211200</v>
      </c>
      <c r="I59" s="15">
        <v>211200</v>
      </c>
      <c r="J59" s="15">
        <f>+H59-I59</f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</row>
    <row r="60" spans="1:208" s="3" customFormat="1" ht="38.1" customHeight="1" x14ac:dyDescent="0.15">
      <c r="A60" s="14">
        <v>3</v>
      </c>
      <c r="B60" s="14" t="s">
        <v>102</v>
      </c>
      <c r="C60" s="14" t="s">
        <v>102</v>
      </c>
      <c r="D60" s="14" t="s">
        <v>103</v>
      </c>
      <c r="E60" s="14" t="s">
        <v>46</v>
      </c>
      <c r="F60" s="14" t="s">
        <v>83</v>
      </c>
      <c r="G60" s="14" t="s">
        <v>83</v>
      </c>
      <c r="H60" s="15">
        <v>3857600</v>
      </c>
      <c r="I60" s="15">
        <f>3117083.16+588700</f>
        <v>3705783.16</v>
      </c>
      <c r="J60" s="15">
        <f>+H60-I60</f>
        <v>151816.83999999985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</row>
    <row r="61" spans="1:208" ht="38.1" customHeight="1" x14ac:dyDescent="0.15">
      <c r="A61" s="33" t="s">
        <v>48</v>
      </c>
      <c r="B61" s="34"/>
      <c r="C61" s="34"/>
      <c r="D61" s="34"/>
      <c r="E61" s="34"/>
      <c r="F61" s="34"/>
      <c r="G61" s="35"/>
      <c r="H61" s="22">
        <f>SUM(H58:H60)</f>
        <v>4318800</v>
      </c>
      <c r="I61" s="22">
        <f>SUM(I58:I60)</f>
        <v>4161058.16</v>
      </c>
      <c r="J61" s="22">
        <f>SUM(J58:J60)</f>
        <v>157741.83999999985</v>
      </c>
    </row>
    <row r="62" spans="1:208" ht="30" customHeight="1" x14ac:dyDescent="0.15">
      <c r="H62" s="27"/>
      <c r="I62" s="27"/>
      <c r="J62" s="27"/>
    </row>
    <row r="63" spans="1:208" ht="30" customHeight="1" x14ac:dyDescent="0.15">
      <c r="H63" s="27"/>
      <c r="I63" s="27"/>
      <c r="J63" s="27"/>
    </row>
    <row r="64" spans="1:208" ht="30" customHeight="1" x14ac:dyDescent="0.15">
      <c r="H64" s="27"/>
      <c r="I64" s="27"/>
      <c r="J64" s="27"/>
    </row>
    <row r="65" spans="8:10" ht="30" customHeight="1" x14ac:dyDescent="0.15">
      <c r="H65" s="27"/>
      <c r="I65" s="27"/>
      <c r="J65" s="27"/>
    </row>
    <row r="66" spans="8:10" ht="30" customHeight="1" x14ac:dyDescent="0.15">
      <c r="H66" s="27"/>
      <c r="I66" s="27"/>
      <c r="J66" s="27"/>
    </row>
    <row r="67" spans="8:10" ht="30" customHeight="1" x14ac:dyDescent="0.15">
      <c r="H67" s="27"/>
      <c r="I67" s="27"/>
      <c r="J67" s="27"/>
    </row>
    <row r="68" spans="8:10" ht="30" customHeight="1" x14ac:dyDescent="0.15">
      <c r="H68" s="27"/>
      <c r="I68" s="27"/>
      <c r="J68" s="27"/>
    </row>
    <row r="69" spans="8:10" ht="30" customHeight="1" x14ac:dyDescent="0.15">
      <c r="H69" s="27"/>
      <c r="I69" s="27"/>
      <c r="J69" s="27"/>
    </row>
    <row r="70" spans="8:10" ht="30" customHeight="1" x14ac:dyDescent="0.15">
      <c r="H70" s="27"/>
      <c r="I70" s="27"/>
      <c r="J70" s="27"/>
    </row>
    <row r="71" spans="8:10" ht="30" customHeight="1" x14ac:dyDescent="0.15">
      <c r="H71" s="27"/>
      <c r="I71" s="27"/>
      <c r="J71" s="27"/>
    </row>
    <row r="72" spans="8:10" ht="30" customHeight="1" x14ac:dyDescent="0.15">
      <c r="H72" s="27"/>
      <c r="I72" s="27"/>
      <c r="J72" s="27"/>
    </row>
    <row r="73" spans="8:10" ht="30" customHeight="1" x14ac:dyDescent="0.15">
      <c r="H73" s="27"/>
      <c r="I73" s="27"/>
      <c r="J73" s="27"/>
    </row>
    <row r="74" spans="8:10" ht="30" customHeight="1" x14ac:dyDescent="0.15">
      <c r="H74" s="27"/>
      <c r="I74" s="27"/>
      <c r="J74" s="27"/>
    </row>
    <row r="75" spans="8:10" ht="30" customHeight="1" x14ac:dyDescent="0.15">
      <c r="H75" s="27"/>
      <c r="I75" s="27"/>
      <c r="J75" s="27"/>
    </row>
    <row r="76" spans="8:10" ht="30" customHeight="1" x14ac:dyDescent="0.15">
      <c r="H76" s="27"/>
      <c r="I76" s="27"/>
      <c r="J76" s="27"/>
    </row>
    <row r="77" spans="8:10" ht="30" customHeight="1" x14ac:dyDescent="0.15">
      <c r="H77" s="27"/>
      <c r="I77" s="27"/>
      <c r="J77" s="27"/>
    </row>
    <row r="78" spans="8:10" ht="30" customHeight="1" x14ac:dyDescent="0.15">
      <c r="H78" s="27"/>
      <c r="I78" s="27"/>
      <c r="J78" s="27"/>
    </row>
  </sheetData>
  <mergeCells count="27">
    <mergeCell ref="H51:H53"/>
    <mergeCell ref="J51:J53"/>
    <mergeCell ref="A56:G56"/>
    <mergeCell ref="B57:G57"/>
    <mergeCell ref="A61:G61"/>
    <mergeCell ref="B48:G48"/>
    <mergeCell ref="A50:G50"/>
    <mergeCell ref="A14:G14"/>
    <mergeCell ref="A20:G20"/>
    <mergeCell ref="A23:G23"/>
    <mergeCell ref="B24:G24"/>
    <mergeCell ref="A38:G38"/>
    <mergeCell ref="A43:G43"/>
    <mergeCell ref="B44:G44"/>
    <mergeCell ref="A47:G47"/>
    <mergeCell ref="A2:J2"/>
    <mergeCell ref="H4:J4"/>
    <mergeCell ref="A6:G6"/>
    <mergeCell ref="B7:G7"/>
    <mergeCell ref="A12:G12"/>
    <mergeCell ref="F4:F5"/>
    <mergeCell ref="G4:G5"/>
    <mergeCell ref="A4:A5"/>
    <mergeCell ref="B4:B5"/>
    <mergeCell ref="C4:C5"/>
    <mergeCell ref="D4:D5"/>
    <mergeCell ref="E4:E5"/>
  </mergeCells>
  <phoneticPr fontId="16" type="noConversion"/>
  <printOptions horizontalCentered="1"/>
  <pageMargins left="0.70833333333333304" right="0.62986111111111098" top="7.8472222222222193E-2" bottom="7.8472222222222193E-2" header="3.8888888888888903E-2" footer="7.8472222222222193E-2"/>
  <pageSetup paperSize="9" scale="57" fitToHeight="0" orientation="landscape" r:id="rId1"/>
  <headerFooter>
    <oddFooter>&amp;C第&amp;P页，共&amp;N页</oddFooter>
  </headerFooter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附件8</vt:lpstr>
      <vt:lpstr>附件8!Print_Area</vt:lpstr>
      <vt:lpstr>附件8!Print_Titles</vt:lpstr>
    </vt:vector>
  </TitlesOfParts>
  <Company>珠海国家高新技术开发区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黄丹洁</dc:creator>
  <cp:lastModifiedBy>陈昌湖</cp:lastModifiedBy>
  <cp:lastPrinted>2024-05-10T02:53:02Z</cp:lastPrinted>
  <dcterms:created xsi:type="dcterms:W3CDTF">2021-03-09T02:43:00Z</dcterms:created>
  <dcterms:modified xsi:type="dcterms:W3CDTF">2024-05-10T06:56:25Z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FAFD6CF6E9A345A7BD7BA2CDE700D356</vt:lpwstr>
  </property>
</Properties>
</file>